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lakiss\Documents\2020\Suportes Eventuais\"/>
    </mc:Choice>
  </mc:AlternateContent>
  <xr:revisionPtr revIDLastSave="0" documentId="13_ncr:1_{E5D5CC91-1967-4FFE-B090-A0023C967512}" xr6:coauthVersionLast="45" xr6:coauthVersionMax="45" xr10:uidLastSave="{00000000-0000-0000-0000-000000000000}"/>
  <bookViews>
    <workbookView xWindow="-108" yWindow="-108" windowWidth="23256" windowHeight="12576" xr2:uid="{CB2DB364-5620-42FF-AC0F-22E05470E888}"/>
  </bookViews>
  <sheets>
    <sheet name="Previsão" sheetId="1" r:id="rId1"/>
    <sheet name="Executado" sheetId="2" state="hidden" r:id="rId2"/>
    <sheet name="Estimativa ME+EPP" sheetId="3" state="hidden" r:id="rId3"/>
  </sheets>
  <definedNames>
    <definedName name="SegmentaçãodeDados_Ano">#N/A</definedName>
    <definedName name="SegmentaçãodeDados_Fotografia">#N/A</definedName>
    <definedName name="SegmentaçãodeDados_PPA">#N/A</definedName>
    <definedName name="SegmentaçãodeDados_Sebrae">#N/A</definedName>
  </definedNames>
  <calcPr calcId="191029"/>
  <pivotCaches>
    <pivotCache cacheId="32" r:id="rId4"/>
    <pivotCache cacheId="35" r:id="rId5"/>
    <pivotCache cacheId="38" r:id="rId6"/>
    <pivotCache cacheId="41" r:id="rId7"/>
    <pivotCache cacheId="44" r:id="rId8"/>
    <pivotCache cacheId="47" r:id="rId9"/>
    <pivotCache cacheId="50" r:id="rId10"/>
  </pivotCaches>
  <extLst>
    <ext xmlns:x14="http://schemas.microsoft.com/office/spreadsheetml/2009/9/main" uri="{876F7934-8845-4945-9796-88D515C7AA90}">
      <x14:pivotCaches>
        <pivotCache cacheId="10" r:id="rId11"/>
      </x14:pivotCaches>
    </ex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5" i="1"/>
  <c r="E5" i="1" s="1"/>
  <c r="C38" i="2"/>
  <c r="B30" i="2"/>
  <c r="D25" i="1" s="1"/>
  <c r="E25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3" i="1" l="1"/>
  <c r="E13" i="1" s="1"/>
  <c r="B4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A36A51-1FA2-4AB8-9563-E14DB4C60FC3}" odcFile="C:\Users\mauricio.hildebrand.000\Documents\Minhas fontes de dados\10.33.0.151 SMEDW_V3_SSAS SME.odc" keepAlive="1" name="10.33.0.151 SMEDW_V3_SSAS SME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SM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10.33.0.151 SMEDW_V3_SSAS SME"/>
    <s v="{[Aceitabilidade].[Aceitabilidade].[Nome de Aceitabilidade].&amp;[1]}"/>
    <s v="{[Tema de Atendimento].[Tema de Atendimento por Grupo].[Grupo de Tema de Atendimento].&amp;[2200],[Tema de Atendimento].[Tema de Atendimento por Grupo].[Descrição de Tema de Atendimento].&amp;[-5],[Tema de Atendimento].[Tema de Atendimento por Grupo].[Descrição de Tema de Atendimento].&amp;[-7]}"/>
    <s v="{[Instrumento].[Instrumento].[Descrição de Instrumento].&amp;[1],[Instrumento].[Instrumento].[Descrição de Instrumento].&amp;[2],[Instrumento].[Instrumento].[Descrição de Instrumento].&amp;[3],[Instrumento].[Instrumento].[Descrição de Instrumento].&amp;[5],[Instrumento].[Instrumento].[Descrição de Instrumento].&amp;[6],[Instrumento].[Instrumento].[Descrição de Instrumento].&amp;[8],[Instrumento].[Instrumento].[Descrição de Instrumento].&amp;[11],[Instrumento].[Instrumento].[Descrição de Instrumento].&amp;[12],[Instrumento].[Instrumento].[Descrição de Instrumento].&amp;[13]}"/>
    <s v="{[Situação de Instrumento].[Situação de Instrumento].[Descrição de Situação de Instrumento].&amp;[2]}"/>
    <s v="{[Origem].[Origem].[Descrição de Origem].&amp;[24],[Origem].[Origem].[Descrição de Origem].&amp;[39],[Origem].[Origem].[Descrição de Origem].&amp;[40],[Origem].[Origem].[Descrição de Origem].&amp;[41],[Origem].[Origem].[Descrição de Origem].&amp;[42],[Origem].[Origem].[Descrição de Origem].&amp;[49],[Origem].[Origem].[Descrição de Origem].&amp;[62],[Origem].[Origem].[Descrição de Origem].&amp;[66],[Origem].[Origem].[Descrição de Origem].&amp;[69]}"/>
    <s v="{[Público Alvo].[Público Alvo].[Segmento de Público Alvo].&amp;[3],[Público Alvo].[Público Alvo].[Segmento de Público Alvo].&amp;[4]}"/>
    <s v="{[Indicador Institucional].[Indicador Institucional].[Descrição de Indicador Institucional].&amp;[53],[Indicador Institucional].[Indicador Institucional].[Descrição de Indicador Institucional].&amp;[52],[Indicador Institucional].[Indicador Institucional].[Descrição de Indicador Institucional].&amp;[50],[Indicador Institucional].[Indicador Institucional].[Descrição de Indicador Institucional].&amp;[49],[Indicador Institucional].[Indicador Institucional].[Descrição de Indicador Institucional].&amp;[64],[Indicador Institucional].[Indicador Institucional].[Descrição de Indicador Institucional].&amp;[66],[Indicador Institucional].[Indicador Institucional].[Descrição de Indicador Institucional].&amp;[54],[Indicador Institucional].[Indicador Institucional].[Descrição de Indicador Institucional].&amp;[61],[Indicador Institucional].[Indicador Institucional].[Descrição de Indicador Institucional].&amp;[5],[Indicador Institucional].[Indicador Institucional].[Descrição de Indicador Institucional].&amp;[4],[Indicador Institucional].[Indicador Institucional].[Descrição de Indicador Institucional].&amp;[43],[Indicador Institucional].[Indicador Institucional].[Descrição de Indicador Institucional].&amp;[11],[Indicador Institucional].[Indicador Institucional].[Descrição de Indicador Institucional].&amp;[29],[Indicador Institucional].[Indicador Institucional].[Descrição de Indicador Institucional].&amp;[67],[Indicador Institucional].[Indicador Institucional].[Descrição de Indicador Institucional].&amp;[58],[Indicador Institucional].[Indicador Institucional].[Descrição de Indicador Institucional].&amp;[59],[Indicador Institucional].[Indicador Institucional].[Descrição de Indicador Institucional].&amp;[44],[Indicador Institucional].[Indicador Institucional].[Descrição de Indicador Institucional].&amp;[26],[Indicador Institucional].[Indicador Institucional].[Descrição de Indicador Institucional].&amp;[68],[Indicador Institucional].[Indicador Institucional].[Descrição de Indicador Institucional].&amp;[65],[Indicador Institucional].[Indicador Institucional].[Descrição de Indicador Institucional].&amp;[51],[Indicador Institucional].[Indicador Institucional].[Descrição de Indicador Institucional].&amp;[62]}"/>
  </metadataStrings>
  <mdxMetadata count="7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<sst xmlns="http://schemas.openxmlformats.org/spreadsheetml/2006/main" count="99" uniqueCount="76">
  <si>
    <t>Rótulos de Linha</t>
  </si>
  <si>
    <t>Número de pequenos negócios atendidos por meio de serviços digitais</t>
  </si>
  <si>
    <t>Número de Pequenos negócios fidelizados</t>
  </si>
  <si>
    <t>Eficácia</t>
  </si>
  <si>
    <t>Contr. Ambiente Neg.</t>
  </si>
  <si>
    <t>Contr. Pequenos Neg.</t>
  </si>
  <si>
    <t>Atendimento aos MEI Nascentes</t>
  </si>
  <si>
    <t>Cobertura do Atendimento (ME+EPP)</t>
  </si>
  <si>
    <t>Consultorias</t>
  </si>
  <si>
    <t>Cursos</t>
  </si>
  <si>
    <t>Geração de empregos formais</t>
  </si>
  <si>
    <t>Índice de aplicabilidade dos produtos e serviços</t>
  </si>
  <si>
    <t>Índice de imagem junto à sociedade.</t>
  </si>
  <si>
    <t>Índice de imagem junto aos pequenos negócios</t>
  </si>
  <si>
    <t>Índice de satisfação do cliente</t>
  </si>
  <si>
    <t>Número de Pequenos Negócios atendidos &amp;#8211; total; MEI; ME; EPP</t>
  </si>
  <si>
    <t>Número de pequenos negócios atendidos com soluções de inovação</t>
  </si>
  <si>
    <t>Pessoas Físicas atendidas</t>
  </si>
  <si>
    <t>Recomendação do Sebrae (NPS)</t>
  </si>
  <si>
    <t>Eficiência Operac.</t>
  </si>
  <si>
    <t>Produtividade</t>
  </si>
  <si>
    <t>Custos</t>
  </si>
  <si>
    <t>Faturamento</t>
  </si>
  <si>
    <t>Inovação e Modernização</t>
  </si>
  <si>
    <t>Índice de maturidade da infraestrutura</t>
  </si>
  <si>
    <t>Índice de Sustentabilidade na gestão</t>
  </si>
  <si>
    <t>Recursos aplicados na atividade fim</t>
  </si>
  <si>
    <t>Nº de Clientes Pessoa Jurídica Executado</t>
  </si>
  <si>
    <t>Aceitabilidade</t>
  </si>
  <si>
    <t>Aceito</t>
  </si>
  <si>
    <t>Tema de Atendimento por Grupo</t>
  </si>
  <si>
    <t>(Vários itens)</t>
  </si>
  <si>
    <t>Instrumento</t>
  </si>
  <si>
    <t>Situação de Instrumento</t>
  </si>
  <si>
    <t>Concluído</t>
  </si>
  <si>
    <t>% Executado</t>
  </si>
  <si>
    <t>Indicador Institucional</t>
  </si>
  <si>
    <t>Planejado - Ajustado</t>
  </si>
  <si>
    <t xml:space="preserve"> Executado</t>
  </si>
  <si>
    <t>Origem</t>
  </si>
  <si>
    <t>Nº de Clientes Pessoa Física Potencial Executado</t>
  </si>
  <si>
    <t>Nº de Clientes - Sem Cadastro Executado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</si>
  <si>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</si>
  <si>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</si>
  <si>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</si>
  <si>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</si>
  <si>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</si>
  <si>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</si>
  <si>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</si>
  <si>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</si>
  <si>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</si>
  <si>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</si>
  <si>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</si>
  <si>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</si>
  <si>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</si>
  <si>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</si>
  <si>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</si>
  <si>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</si>
  <si>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</si>
  <si>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</si>
  <si>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</si>
  <si>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</si>
  <si>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</si>
  <si>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</si>
  <si>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</si>
  <si>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</si>
  <si>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</si>
  <si>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</si>
  <si>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</si>
  <si>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</si>
  <si>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BRASIL</t>
  </si>
  <si>
    <t>Público Alvo</t>
  </si>
  <si>
    <t>Estimativa ME + EPP</t>
  </si>
  <si>
    <t>Somente indicadores do PPA 2020-2023</t>
  </si>
  <si>
    <t>Cobertura do Atendimento (ME+EPP)*</t>
  </si>
  <si>
    <t>*Foi utilizado como Universo o público estimado para o Ano, dispnoível no documento de Espitativas de Público do PPA.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</si>
</sst>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,##0;\-#,###,##0;;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49" fontId="0" fillId="0" borderId="0" xfId="0" pivotButton="1" applyNumberFormat="1" applyAlignment="1">
      <alignment wrapText="1"/>
    </xf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168" fontId="0" fillId="0" borderId="0" xfId="0" applyNumberFormat="1"/>
    <xf numFmtId="168" fontId="0" fillId="0" borderId="0" xfId="0" applyNumberFormat="1" applyAlignment="1">
      <alignment horizontal="center" wrapText="1"/>
    </xf>
    <xf numFmtId="168" fontId="2" fillId="4" borderId="5" xfId="0" applyNumberFormat="1" applyFont="1" applyFill="1" applyBorder="1"/>
    <xf numFmtId="0" fontId="0" fillId="0" borderId="5" xfId="0" applyFont="1" applyBorder="1" applyAlignment="1">
      <alignment horizontal="left" indent="1"/>
    </xf>
    <xf numFmtId="43" fontId="0" fillId="0" borderId="5" xfId="1" applyFont="1" applyBorder="1" applyAlignment="1">
      <alignment horizontal="left" indent="1"/>
    </xf>
    <xf numFmtId="168" fontId="0" fillId="0" borderId="5" xfId="0" applyNumberFormat="1" applyFont="1" applyBorder="1"/>
    <xf numFmtId="168" fontId="0" fillId="0" borderId="7" xfId="0" applyNumberFormat="1" applyFont="1" applyBorder="1"/>
    <xf numFmtId="0" fontId="2" fillId="4" borderId="5" xfId="0" applyFont="1" applyFill="1" applyBorder="1" applyAlignment="1">
      <alignment horizontal="left"/>
    </xf>
    <xf numFmtId="168" fontId="2" fillId="3" borderId="6" xfId="0" applyNumberFormat="1" applyFont="1" applyFill="1" applyBorder="1" applyAlignment="1">
      <alignment horizontal="center" wrapText="1"/>
    </xf>
    <xf numFmtId="10" fontId="0" fillId="0" borderId="5" xfId="2" applyNumberFormat="1" applyFont="1" applyBorder="1" applyAlignment="1">
      <alignment horizontal="right" indent="1"/>
    </xf>
    <xf numFmtId="166" fontId="0" fillId="0" borderId="5" xfId="1" applyNumberFormat="1" applyFont="1" applyBorder="1" applyAlignment="1">
      <alignment horizontal="left" indent="1"/>
    </xf>
    <xf numFmtId="165" fontId="0" fillId="5" borderId="0" xfId="1" applyNumberFormat="1" applyFont="1" applyFill="1"/>
    <xf numFmtId="167" fontId="0" fillId="0" borderId="5" xfId="2" applyNumberFormat="1" applyFont="1" applyBorder="1" applyAlignment="1">
      <alignment horizontal="right" indent="1"/>
    </xf>
    <xf numFmtId="4" fontId="0" fillId="0" borderId="5" xfId="0" applyNumberFormat="1" applyFont="1" applyBorder="1"/>
    <xf numFmtId="167" fontId="0" fillId="0" borderId="5" xfId="2" applyNumberFormat="1" applyFont="1" applyBorder="1"/>
    <xf numFmtId="167" fontId="2" fillId="4" borderId="5" xfId="2" applyNumberFormat="1" applyFont="1" applyFill="1" applyBorder="1"/>
    <xf numFmtId="4" fontId="0" fillId="0" borderId="7" xfId="0" applyNumberFormat="1" applyFont="1" applyBorder="1"/>
    <xf numFmtId="0" fontId="0" fillId="0" borderId="0" xfId="0" applyAlignment="1">
      <alignment horizontal="left" wrapText="1" indent="1"/>
    </xf>
  </cellXfs>
  <cellStyles count="3">
    <cellStyle name="Normal" xfId="0" builtinId="0"/>
    <cellStyle name="Porcentagem" xfId="2" builtinId="5"/>
    <cellStyle name="Vírgula" xfId="1" builtinId="3"/>
  </cellStyles>
  <dxfs count="26">
    <dxf>
      <numFmt numFmtId="30" formatCode="@"/>
      <alignment wrapText="1"/>
    </dxf>
    <dxf>
      <numFmt numFmtId="30" formatCode="@"/>
      <alignment wrapText="1"/>
    </dxf>
    <dxf>
      <alignment horizontal="center"/>
    </dxf>
    <dxf>
      <numFmt numFmtId="168" formatCode="#,##0.0"/>
    </dxf>
    <dxf>
      <numFmt numFmtId="168" formatCode="#,##0.0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30" formatCode="@"/>
      <alignment wrapText="1"/>
    </dxf>
    <dxf>
      <numFmt numFmtId="30" formatCode="@"/>
      <alignment wrapText="1"/>
    </dxf>
    <dxf>
      <alignment horizontal="center"/>
    </dxf>
    <dxf>
      <numFmt numFmtId="168" formatCode="#,##0.0"/>
    </dxf>
    <dxf>
      <numFmt numFmtId="168" formatCode="#,##0.0"/>
    </dxf>
    <dxf>
      <numFmt numFmtId="30" formatCode="@"/>
      <alignment wrapText="1"/>
    </dxf>
    <dxf>
      <numFmt numFmtId="30" formatCode="@"/>
      <alignment wrapText="1"/>
    </dxf>
    <dxf>
      <alignment horizontal="center"/>
    </dxf>
    <dxf>
      <numFmt numFmtId="168" formatCode="#,##0.0"/>
    </dxf>
    <dxf>
      <numFmt numFmtId="168" formatCode="#,##0.0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8" formatCode="#,##0.0"/>
    </dxf>
    <dxf>
      <numFmt numFmtId="168" formatCode="#,##0.0"/>
    </dxf>
    <dxf>
      <alignment horizontal="center"/>
    </dxf>
    <dxf>
      <numFmt numFmtId="30" formatCode="@"/>
      <alignment wrapText="1"/>
    </dxf>
    <dxf>
      <numFmt numFmtId="30" formatCode="@"/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microsoft.com/office/2007/relationships/slicerCache" Target="slicerCaches/slicerCache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4.xml"/><Relationship Id="rId12" Type="http://schemas.microsoft.com/office/2007/relationships/slicerCache" Target="slicerCaches/slicerCache1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8.xml"/><Relationship Id="rId5" Type="http://schemas.openxmlformats.org/officeDocument/2006/relationships/pivotCacheDefinition" Target="pivotCache/pivotCacheDefinition2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7.xml"/><Relationship Id="rId19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161925</xdr:rowOff>
    </xdr:from>
    <xdr:to>
      <xdr:col>0</xdr:col>
      <xdr:colOff>1889760</xdr:colOff>
      <xdr:row>31</xdr:row>
      <xdr:rowOff>182880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>
              <a:extLst>
                <a:ext uri="{FF2B5EF4-FFF2-40B4-BE49-F238E27FC236}">
                  <a16:creationId xmlns:a16="http://schemas.microsoft.com/office/drawing/2014/main" id="{13F286BC-3ABA-427E-9F25-4DA1F225B1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3962400"/>
              <a:ext cx="1828800" cy="2305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</xdr:colOff>
      <xdr:row>0</xdr:row>
      <xdr:rowOff>66676</xdr:rowOff>
    </xdr:from>
    <xdr:to>
      <xdr:col>0</xdr:col>
      <xdr:colOff>1866900</xdr:colOff>
      <xdr:row>7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scrição de PPA">
              <a:extLst>
                <a:ext uri="{FF2B5EF4-FFF2-40B4-BE49-F238E27FC236}">
                  <a16:creationId xmlns:a16="http://schemas.microsoft.com/office/drawing/2014/main" id="{C9E1FA46-BD8F-484B-8A6A-AFF90E1EA5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66676"/>
              <a:ext cx="182880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</xdr:colOff>
      <xdr:row>7</xdr:row>
      <xdr:rowOff>95251</xdr:rowOff>
    </xdr:from>
    <xdr:to>
      <xdr:col>0</xdr:col>
      <xdr:colOff>1866900</xdr:colOff>
      <xdr:row>19</xdr:row>
      <xdr:rowOff>121920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scrição de Fotografia">
              <a:extLst>
                <a:ext uri="{FF2B5EF4-FFF2-40B4-BE49-F238E27FC236}">
                  <a16:creationId xmlns:a16="http://schemas.microsoft.com/office/drawing/2014/main" id="{9C941CA5-833C-4C98-935D-978DD1EDA4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1609726"/>
              <a:ext cx="1828800" cy="2314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66675</xdr:colOff>
      <xdr:row>32</xdr:row>
      <xdr:rowOff>57151</xdr:rowOff>
    </xdr:from>
    <xdr:to>
      <xdr:col>0</xdr:col>
      <xdr:colOff>1897380</xdr:colOff>
      <xdr:row>43</xdr:row>
      <xdr:rowOff>76201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úmero Ano">
              <a:extLst>
                <a:ext uri="{FF2B5EF4-FFF2-40B4-BE49-F238E27FC236}">
                  <a16:creationId xmlns:a16="http://schemas.microsoft.com/office/drawing/2014/main" id="{6EDCF683-7928-45DC-9867-710A6EF084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úmero 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334126"/>
              <a:ext cx="1828800" cy="2305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3263886" backgroundQuery="1" createdVersion="6" refreshedVersion="6" minRefreshableVersion="3" recordCount="0" supportSubquery="1" supportAdvancedDrill="1" xr:uid="{9CF47480-F7A7-4E3B-AD90-44AFA1DA33FE}">
  <cacheSource type="external" connectionId="1"/>
  <cacheFields count="16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unt="4">
        <s v="[Indicador Institucional].[Indicador Institucional por Tipo].[Descrição de Tipo de Indicador Institucional].&amp;[A]" c="Contr. Ambiente Neg."/>
        <s v="[Indicador Institucional].[Indicador Institucional por Tipo].[Descrição de Tipo de Indicador Institucional].&amp;[P]" c="Contr. Pequenos Neg."/>
        <s v="[Indicador Institucional].[Indicador Institucional por Tipo].[Descrição de Tipo de Indicador Institucional].&amp;[C]" c="Eficácia"/>
        <s v="[Indicador Institucional].[Indicador Institucional por Tipo].[Descrição de Tipo de Indicador Institucional].&amp;[O]" c="Eficiência Operac."/>
      </sharedItems>
    </cacheField>
    <cacheField name="[Indicador Institucional].[Indicador Institucional por Tipo].[Descrição de Indicador Institucional]" caption="Descrição de Indicador Institucional" numFmtId="0" hierarchy="92" level="2" mappingCount="2">
      <sharedItems count="22">
        <s v="[Indicador Institucional].[Indicador Institucional por Tipo].[Descrição de Indicador Institucional].&amp;[65]" c="Produtividade" cp="2">
          <x/>
          <x/>
        </s>
        <s v="[Indicador Institucional].[Indicador Institucional por Tipo].[Descrição de Indicador Institucional].&amp;[64]" c="Custos" cp="2">
          <x/>
          <x v="1"/>
        </s>
        <s v="[Indicador Institucional].[Indicador Institucional por Tipo].[Descrição de Indicador Institucional].&amp;[66]" c="Faturamento" cp="2">
          <x/>
          <x v="1"/>
        </s>
        <s v="[Indicador Institucional].[Indicador Institucional por Tipo].[Descrição de Indicador Institucional].&amp;[67]" c="Inovação e Modernização" cp="2">
          <x/>
          <x v="1"/>
        </s>
        <s v="[Indicador Institucional].[Indicador Institucional por Tipo].[Descrição de Indicador Institucional].&amp;[53]" c="Atendimento aos MEI Nascentes" cp="2">
          <x/>
          <x v="2"/>
        </s>
        <s v="[Indicador Institucional].[Indicador Institucional por Tipo].[Descrição de Indicador Institucional].&amp;[52]" c="Cobertura do Atendimento (ME+EPP)" cp="2">
          <x/>
          <x v="2"/>
        </s>
        <s v="[Indicador Institucional].[Indicador Institucional por Tipo].[Descrição de Indicador Institucional].&amp;[50]" c="Consultorias" cp="2">
          <x/>
          <x v="2"/>
        </s>
        <s v="[Indicador Institucional].[Indicador Institucional por Tipo].[Descrição de Indicador Institucional].&amp;[49]" c="Cursos" cp="2">
          <x/>
          <x v="2"/>
        </s>
        <s v="[Indicador Institucional].[Indicador Institucional por Tipo].[Descrição de Indicador Institucional].&amp;[54]" c="Geração de empregos formais" cp="2">
          <x/>
          <x v="2"/>
        </s>
        <s v="[Indicador Institucional].[Indicador Institucional por Tipo].[Descrição de Indicador Institucional].&amp;[61]" c="Índice de aplicabilidade dos produtos e serviços" cp="2">
          <x/>
          <x v="2"/>
        </s>
        <s v="[Indicador Institucional].[Indicador Institucional por Tipo].[Descrição de Indicador Institucional].&amp;[5]" c="Índice de imagem junto à sociedade." cp="2">
          <x/>
          <x v="2"/>
        </s>
        <s v="[Indicador Institucional].[Indicador Institucional por Tipo].[Descrição de Indicador Institucional].&amp;[4]" c="Índice de imagem junto aos pequenos negócios" cp="2">
          <x/>
          <x v="2"/>
        </s>
        <s v="[Indicador Institucional].[Indicador Institucional por Tipo].[Descrição de Indicador Institucional].&amp;[11]" c="Índice de satisfação do cliente" cp="2">
          <x/>
          <x v="2"/>
        </s>
        <s v="[Indicador Institucional].[Indicador Institucional por Tipo].[Descrição de Indicador Institucional].&amp;[58]" c="Número de Pequenos Negócios atendidos &amp;#8211; total; MEI; ME; EPP" cp="2">
          <x/>
          <x v="2"/>
        </s>
        <s v="[Indicador Institucional].[Indicador Institucional por Tipo].[Descrição de Indicador Institucional].&amp;[59]" c="Número de pequenos negócios atendidos com soluções de inovação" cp="2">
          <x/>
          <x v="2"/>
        </s>
        <s v="[Indicador Institucional].[Indicador Institucional por Tipo].[Descrição de Indicador Institucional].&amp;[44]" c="Número de pequenos negócios atendidos por meio de serviços digitais" cp="2">
          <x v="1"/>
          <x v="2"/>
        </s>
        <s v="[Indicador Institucional].[Indicador Institucional por Tipo].[Descrição de Indicador Institucional].&amp;[26]" c="Número de Pequenos negócios fidelizados" cp="2">
          <x v="2"/>
          <x v="2"/>
        </s>
        <s v="[Indicador Institucional].[Indicador Institucional por Tipo].[Descrição de Indicador Institucional].&amp;[68]" c="Pessoas Físicas atendidas" cp="2">
          <x/>
          <x v="2"/>
        </s>
        <s v="[Indicador Institucional].[Indicador Institucional por Tipo].[Descrição de Indicador Institucional].&amp;[51]" c="Recomendação do Sebrae (NPS)" cp="2">
          <x/>
          <x v="2"/>
        </s>
        <s v="[Indicador Institucional].[Indicador Institucional por Tipo].[Descrição de Indicador Institucional].&amp;[43]" c="Índice de maturidade da infraestrutura" cp="2">
          <x/>
          <x v="3"/>
        </s>
        <s v="[Indicador Institucional].[Indicador Institucional por Tipo].[Descrição de Indicador Institucional].&amp;[29]" c="Índice de Sustentabilidade na gestão" cp="2">
          <x/>
          <x v="3"/>
        </s>
        <s v="[Indicador Institucional].[Indicador Institucional por Tipo].[Descrição de Indicador Institucional].&amp;[62]" c="Recursos aplicados na atividade fim" cp="2">
          <x/>
          <x v="3"/>
        </s>
      </sharedItems>
      <mpMap v="3"/>
      <mpMap v="4"/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unt="3">
        <s v="Não informado"/>
        <s v="Soluções Digitais"/>
        <s v="Fidelização"/>
      </sharedItems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unt="4">
        <s v="Contr. Ambiente Neg."/>
        <s v="Contr. Pequenos Neg."/>
        <s v="Eficácia"/>
        <s v="Eficiência Operac."/>
      </sharedItems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Measures].[Nº de Meta de Indicador Institucional Planejado Ajustado]" caption="Nº de Meta de Indicador Institucional Planejado Ajustado" numFmtId="0" hierarchy="912" level="32767"/>
    <cacheField name="[PPA].[Fotografia].[Descrição de Fotografia]" caption="Descrição de Fotografia" numFmtId="0" hierarchy="260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Indicador Institucional].[Indicador Institucional].[Descrição de Indicador Institucional]" caption="Descrição de Indicador Institucional" numFmtId="0" hierarchy="91" level="1">
      <sharedItems count="22">
        <s v="[Indicador Institucional].[Indicador Institucional].[Descrição de Indicador Institucional].&amp;[53]" c="Atendimento aos MEI Nascentes"/>
        <s v="[Indicador Institucional].[Indicador Institucional].[Descrição de Indicador Institucional].&amp;[52]" c="Cobertura do Atendimento (ME+EPP)"/>
        <s v="[Indicador Institucional].[Indicador Institucional].[Descrição de Indicador Institucional].&amp;[50]" c="Consultorias"/>
        <s v="[Indicador Institucional].[Indicador Institucional].[Descrição de Indicador Institucional].&amp;[49]" c="Cursos"/>
        <s v="[Indicador Institucional].[Indicador Institucional].[Descrição de Indicador Institucional].&amp;[64]" c="Custos"/>
        <s v="[Indicador Institucional].[Indicador Institucional].[Descrição de Indicador Institucional].&amp;[66]" c="Faturamento"/>
        <s v="[Indicador Institucional].[Indicador Institucional].[Descrição de Indicador Institucional].&amp;[54]" c="Geração de empregos formais"/>
        <s v="[Indicador Institucional].[Indicador Institucional].[Descrição de Indicador Institucional].&amp;[61]" c="Índice de aplicabilidade dos produtos e serviços"/>
        <s v="[Indicador Institucional].[Indicador Institucional].[Descrição de Indicador Institucional].&amp;[5]" c="Índice de imagem junto à sociedade."/>
        <s v="[Indicador Institucional].[Indicador Institucional].[Descrição de Indicador Institucional].&amp;[4]" c="Índice de imagem junto aos pequenos negócios"/>
        <s v="[Indicador Institucional].[Indicador Institucional].[Descrição de Indicador Institucional].&amp;[43]" c="Índice de maturidade da infraestrutura"/>
        <s v="[Indicador Institucional].[Indicador Institucional].[Descrição de Indicador Institucional].&amp;[11]" c="Índice de satisfação do cliente"/>
        <s v="[Indicador Institucional].[Indicador Institucional].[Descrição de Indicador Institucional].&amp;[29]" c="Índice de Sustentabilidade na gestão"/>
        <s v="[Indicador Institucional].[Indicador Institucional].[Descrição de Indicador Institucional].&amp;[67]" c="Inovação e Modernização"/>
        <s v="[Indicador Institucional].[Indicador Institucional].[Descrição de Indicador Institucional].&amp;[58]" c="Número de Pequenos Negócios atendidos &amp;#8211; total; MEI; ME; EPP"/>
        <s v="[Indicador Institucional].[Indicador Institucional].[Descrição de Indicador Institucional].&amp;[59]" c="Número de pequenos negócios atendidos com soluções de inovação"/>
        <s v="[Indicador Institucional].[Indicador Institucional].[Descrição de Indicador Institucional].&amp;[44]" c="Número de pequenos negócios atendidos por meio de serviços digitais"/>
        <s v="[Indicador Institucional].[Indicador Institucional].[Descrição de Indicador Institucional].&amp;[26]" c="Número de Pequenos negócios fidelizados"/>
        <s v="[Indicador Institucional].[Indicador Institucional].[Descrição de Indicador Institucional].&amp;[68]" c="Pessoas Físicas atendidas"/>
        <s v="[Indicador Institucional].[Indicador Institucional].[Descrição de Indicador Institucional].&amp;[65]" c="Produtividade"/>
        <s v="[Indicador Institucional].[Indicador Institucional].[Descrição de Indicador Institucional].&amp;[51]" c="Recomendação do Sebrae (NPS)"/>
        <s v="[Indicador Institucional].[Indicador Institucional].[Descrição de Indicador Institucional].&amp;[62]" c="Recursos aplicados na atividade fim"/>
      </sharedItems>
    </cacheField>
    <cacheField name="[Indicador Institucional].[Indicador Institucional].[Descrição de Indicador Institucional].[Desc Indicador Institucional Reduzido]" caption="Desc Indicador Institucional Reduzido" propertyName="Desc Indicador Institucional Reduzido" numFmtId="0" hierarchy="91" level="1" memberPropertyField="1">
      <sharedItems containsSemiMixedTypes="0" containsString="0"/>
    </cacheField>
    <cacheField name="[Indicador Institucional].[Indicador Institucional].[Descrição de Indicador Institucional].[Descrição de Tipo de Indicador Institucional]" caption="Descrição de Tipo de Indicador Institucional" propertyName="Descrição de Tipo de Indicador Institucional" numFmtId="0" hierarchy="91" level="1" memberPropertyField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>
      <fieldsUsage count="2">
        <fieldUsage x="-1"/>
        <fieldUsage x="12"/>
      </fieldsUsage>
    </cacheHierarchy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8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9"/>
        <fieldUsage x="10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5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 oneField="1">
      <fieldsUsage count="1">
        <fieldUsage x="7"/>
      </fieldsUsage>
    </cacheHierarchy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4421294" backgroundQuery="1" createdVersion="6" refreshedVersion="6" minRefreshableVersion="3" recordCount="0" supportSubquery="1" supportAdvancedDrill="1" xr:uid="{F82E471E-22EF-460A-A9BD-F9E796133B13}">
  <cacheSource type="external" connectionId="1"/>
  <cacheFields count="14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Measures].[Nº de Clientes Pessoa Jurídica Executado]" caption="Nº de Clientes Pessoa Jurídica Executado" numFmtId="0" hierarchy="860" level="32767"/>
    <cacheField name="[Aceitabilidade].[Aceitabilidade].[Nome de Aceitabilidade]" caption="Nome de Aceitabilidade" numFmtId="0" hierarchy="15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9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10"/>
        <fieldUsage x="11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3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 oneField="1">
      <fieldsUsage count="1">
        <fieldUsage x="8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6157411" backgroundQuery="1" createdVersion="6" refreshedVersion="6" minRefreshableVersion="3" recordCount="0" supportSubquery="1" supportAdvancedDrill="1" xr:uid="{058C659E-52CD-4CD7-A9A1-241DE452A5A5}">
  <cacheSource type="external" connectionId="1"/>
  <cacheFields count="19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Measures].[Nº de Clientes Pessoa Jurídica Executado]" caption="Nº de Clientes Pessoa Jurídica Executado" numFmtId="0" hierarchy="860" level="32767"/>
    <cacheField name="[Aceitabilidade].[Aceitabilidade].[Nome de Aceitabilidade]" caption="Nome de Aceitabilidade" numFmtId="0" hierarchy="15" level="1">
      <sharedItems containsSemiMixedTypes="0" containsString="0"/>
    </cacheField>
    <cacheField name="[Tema de Atendimento].[Tema de Atendimento por Grupo].[Grupo de Tema de Atendimento]" caption="Grupo de Tema de Atendimento" numFmtId="0" hierarchy="331" level="1">
      <sharedItems containsSemiMixedTypes="0" containsString="0"/>
    </cacheField>
    <cacheField name="[Tema de Atendimento].[Tema de Atendimento por Grupo].[Descrição de Tema de Atendimento]" caption="Descrição de Tema de Atendimento" numFmtId="0" hierarchy="331" level="2">
      <sharedItems containsSemiMixedTypes="0" containsString="0"/>
    </cacheField>
    <cacheField name="[Tema de Atendimento].[Tema de Atendimento por Grupo].[Descrição de Tema de Atendimento].[Grupo de Tema de Atendimento]" caption="Grupo de Tema de Atendimento" propertyName="Grupo de Tema de Atendimento" numFmtId="0" hierarchy="331" level="2" memberPropertyField="1">
      <sharedItems containsSemiMixedTypes="0" containsString="0"/>
    </cacheField>
    <cacheField name="[Instrumento].[Instrumento].[Descrição de Instrumento]" caption="Descrição de Instrumento" numFmtId="0" hierarchy="156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Situação de Instrumento].[Situação de Instrumento].[Descrição de Situação de Instrumento]" caption="Descrição de Situação de Instrumento" numFmtId="0" hierarchy="326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9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>
      <fieldsUsage count="2">
        <fieldUsage x="-1"/>
        <fieldUsage x="13"/>
      </fieldsUsage>
    </cacheHierarchy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14"/>
        <fieldUsage x="15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>
      <fieldsUsage count="2">
        <fieldUsage x="-1"/>
        <fieldUsage x="17"/>
      </fieldsUsage>
    </cacheHierarchy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3" unbalanced="0">
      <fieldsUsage count="3">
        <fieldUsage x="-1"/>
        <fieldUsage x="10"/>
        <fieldUsage x="11"/>
      </fieldsUsage>
    </cacheHierarchy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8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 oneField="1">
      <fieldsUsage count="1">
        <fieldUsage x="8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7777781" backgroundQuery="1" createdVersion="6" refreshedVersion="6" minRefreshableVersion="3" recordCount="0" supportSubquery="1" supportAdvancedDrill="1" xr:uid="{59F134BC-FC95-43FA-8A3D-0CBB078BC1E4}">
  <cacheSource type="external" connectionId="1"/>
  <cacheFields count="15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Measures].[Nº de Clientes Pessoa Jurídica Executado]" caption="Nº de Clientes Pessoa Jurídica Executado" numFmtId="0" hierarchy="860" level="32767"/>
    <cacheField name="[Aceitabilidade].[Aceitabilidade].[Nome de Aceitabilidade]" caption="Nome de Aceitabilidade" numFmtId="0" hierarchy="15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Origem].[Origem].[Descrição de Origem]" caption="Descrição de Origem" numFmtId="0" hierarchy="256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9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2" unbalanced="0">
      <fieldsUsage count="2">
        <fieldUsage x="-1"/>
        <fieldUsage x="13"/>
      </fieldsUsage>
    </cacheHierarchy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10"/>
        <fieldUsage x="11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4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 oneField="1">
      <fieldsUsage count="1">
        <fieldUsage x="8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8935182" backgroundQuery="1" createdVersion="6" refreshedVersion="6" minRefreshableVersion="3" recordCount="0" supportSubquery="1" supportAdvancedDrill="1" xr:uid="{04DFC2BC-35EC-454E-B577-33AB6F6336E4}">
  <cacheSource type="external" connectionId="1"/>
  <cacheFields count="15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Aceitabilidade].[Aceitabilidade].[Nome de Aceitabilidade]" caption="Nome de Aceitabilidade" numFmtId="0" hierarchy="15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Origem].[Origem].[Descrição de Origem]" caption="Descrição de Origem" numFmtId="0" hierarchy="256" level="1">
      <sharedItems containsSemiMixedTypes="0" containsString="0"/>
    </cacheField>
    <cacheField name="[Measures].[Nº de Clientes Pessoa Física Potencial Executado]" caption="Nº de Clientes Pessoa Física Potencial Executado" numFmtId="0" hierarchy="859" level="32767"/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8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2" unbalanced="0">
      <fieldsUsage count="2">
        <fieldUsage x="-1"/>
        <fieldUsage x="12"/>
      </fieldsUsage>
    </cacheHierarchy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9"/>
        <fieldUsage x="10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4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 oneField="1">
      <fieldsUsage count="1">
        <fieldUsage x="13"/>
      </fieldsUsage>
    </cacheHierarchy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79861113" backgroundQuery="1" createdVersion="6" refreshedVersion="6" minRefreshableVersion="3" recordCount="0" supportSubquery="1" supportAdvancedDrill="1" xr:uid="{7684D9F2-83F5-4493-B3C6-384C311B7C44}">
  <cacheSource type="external" connectionId="1"/>
  <cacheFields count="15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Aceitabilidade].[Aceitabilidade].[Nome de Aceitabilidade]" caption="Nome de Aceitabilidade" numFmtId="0" hierarchy="15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Origem].[Origem].[Descrição de Origem]" caption="Descrição de Origem" numFmtId="0" hierarchy="256" level="1">
      <sharedItems containsSemiMixedTypes="0" containsString="0"/>
    </cacheField>
    <cacheField name="[Measures].[Nº de Clientes - Sem Cadastro Executado]" caption="Nº de Clientes - Sem Cadastro Executado" numFmtId="0" hierarchy="855" level="32767"/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8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2" unbalanced="0">
      <fieldsUsage count="2">
        <fieldUsage x="-1"/>
        <fieldUsage x="12"/>
      </fieldsUsage>
    </cacheHierarchy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9"/>
        <fieldUsage x="10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4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 oneField="1">
      <fieldsUsage count="1">
        <fieldUsage x="13"/>
      </fieldsUsage>
    </cacheHierarchy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781712961" backgroundQuery="1" createdVersion="6" refreshedVersion="6" minRefreshableVersion="3" recordCount="0" supportSubquery="1" supportAdvancedDrill="1" xr:uid="{EAE4E2BE-FDB3-40D7-A2F6-E3D005B4EA79}">
  <cacheSource type="external" connectionId="1"/>
  <cacheFields count="23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Indicador Institucional].[Indicador Institucional por Tipo].[Descrição de Tipo de Indicador Institucional]" caption="Descrição de Tipo de Indicador Institucional" numFmtId="0" hierarchy="92" level="1">
      <sharedItems containsSemiMixedTypes="0" containsString="0"/>
    </cacheField>
    <cacheField name="[Indicador Institucional].[Indicador Institucional por Tipo].[Descrição de Indicador Institucional]" caption="Descrição de Indicador Institucional" numFmtId="0" hierarchy="92" level="2">
      <sharedItems count="1">
        <s v="[Indicador Institucional].[Indicador Institucional por Tipo].[Descrição de Indicador Institucional].&amp;[21]" c="Número de Pequenos Negócios atendidos"/>
      </sharedItems>
    </cacheField>
    <cacheField name="[Indicador Institucional].[Indicador Institucional por Tipo].[Descrição de Indicador Institucional].[Desc Indicador Institucional Reduzido]" caption="Desc Indicador Institucional Reduzido" propertyName="Desc Indicador Institucional Reduzido" numFmtId="0" hierarchy="92" level="2" memberPropertyField="1">
      <sharedItems containsSemiMixedTypes="0" containsString="0"/>
    </cacheField>
    <cacheField name="[Indicador Institucional].[Indicador Institucional por Tipo].[Descrição de Indicador Institucional].[Descrição de Tipo de Indicador Institucional]" caption="Descrição de Tipo de Indicador Institucional" propertyName="Descrição de Tipo de Indicador Institucional" numFmtId="0" hierarchy="92" level="2" memberPropertyField="1">
      <sharedItems containsSemiMixedTypes="0" containsString="0"/>
    </cacheField>
    <cacheField name="[Sebrae].[Sebrae].[Descrição de Sebrae]" caption="Descrição de Sebrae" numFmtId="0" hierarchy="301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301" level="1" memberPropertyField="1">
      <sharedItems containsSemiMixedTypes="0" containsString="0"/>
    </cacheField>
    <cacheField name="[PPA].[Fotografia].[Descrição de Fotografia]" caption="Descrição de Fotografia" numFmtId="0" hierarchy="260" level="1">
      <sharedItems containsSemiMixedTypes="0" containsString="0"/>
    </cacheField>
    <cacheField name="[Aceitabilidade].[Aceitabilidade].[Nome de Aceitabilidade]" caption="Nome de Aceitabilidade" numFmtId="0" hierarchy="15" level="1">
      <sharedItems containsSemiMixedTypes="0" containsString="0"/>
    </cacheField>
    <cacheField name="[PPA].[PPA].[Descrição de PPA]" caption="Descrição de PPA" numFmtId="0" hierarchy="261" level="1">
      <sharedItems containsSemiMixedTypes="0" containsString="0"/>
    </cacheField>
    <cacheField name="[PPA].[PPA].[Descrição de Fotografia por PPA]" caption="Descrição de Fotografia por PPA" numFmtId="0" hierarchy="261" level="2">
      <sharedItems containsSemiMixedTypes="0" containsString="0"/>
    </cacheField>
    <cacheField name="[PPA].[PPA].[Descrição de Fotografia por PPA].[Descrição de PPA]" caption="Descrição de PPA" propertyName="Descrição de PPA" numFmtId="0" hierarchy="261" level="2" memberPropertyField="1">
      <sharedItems containsSemiMixedTypes="0" containsString="0"/>
    </cacheField>
    <cacheField name="[Origem].[Origem].[Descrição de Origem]" caption="Descrição de Origem" numFmtId="0" hierarchy="256" level="1">
      <sharedItems containsSemiMixedTypes="0" containsString="0"/>
    </cacheField>
    <cacheField name="[Público Alvo].[Público Alvo].[Segmento de Público Alvo]" caption="Segmento de Público Alvo" numFmtId="0" hierarchy="288" level="1">
      <sharedItems containsSemiMixedTypes="0" containsString="0"/>
    </cacheField>
    <cacheField name="[Público Alvo].[Público Alvo].[Segmento de Público Alvo].[Código de Segmento de Público Alvo]" caption="Código de Segmento de Público Alvo" propertyName="Código de Segmento de Público Alvo" numFmtId="0" hierarchy="288" level="1" memberPropertyField="1">
      <sharedItems containsSemiMixedTypes="0" containsString="0"/>
    </cacheField>
    <cacheField name="[Público Alvo].[Público Alvo].[Segmento de Público Alvo].[Natureza de Público Alvo]" caption="Natureza de Público Alvo" propertyName="Natureza de Público Alvo" numFmtId="0" hierarchy="288" level="1" memberPropertyField="1">
      <sharedItems containsSemiMixedTypes="0" containsString="0"/>
    </cacheField>
    <cacheField name="[Público Alvo].[Público Alvo].[Segmento de Público Alvo].[Ordem]" caption="Ordem" propertyName="Ordem" numFmtId="0" hierarchy="288" level="1" memberPropertyField="1">
      <sharedItems containsSemiMixedTypes="0" containsString="0"/>
    </cacheField>
    <cacheField name="[Measures].[Nº de Clientes Pessoa Jurídica Executado]" caption="Nº de Clientes Pessoa Jurídica Executado" numFmtId="0" hierarchy="860" level="32767"/>
    <cacheField name="[Sebrae].[Sebrae Sigla].[Sigla de Sebrae]" caption="Sigla de Sebrae" numFmtId="0" hierarchy="304" level="1" mappingCount="3">
      <sharedItems count="1">
        <s v="[Sebrae].[Sebrae Sigla].[Sigla de Sebrae].&amp;[3]" c="AM" cp="3">
          <x/>
          <x/>
          <x/>
        </s>
      </sharedItems>
      <mpMap v="19"/>
      <mpMap v="20"/>
      <mpMap v="21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1">
        <s v="Norte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1">
        <s v="N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1">
        <s v="SEBRAE/AM"/>
      </sharedItems>
    </cacheField>
    <cacheField name="[Tempo].[Ano].[Número Ano]" caption="Número Ano" numFmtId="0" hierarchy="332" level="1">
      <sharedItems containsSemiMixedTypes="0" containsString="0"/>
    </cacheField>
  </cacheFields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8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>
      <fieldsUsage count="3">
        <fieldUsage x="-1"/>
        <fieldUsage x="1"/>
        <fieldUsage x="2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2" unbalanced="0">
      <fieldsUsage count="2">
        <fieldUsage x="-1"/>
        <fieldUsage x="12"/>
      </fieldsUsage>
    </cacheHierarchy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>
      <fieldsUsage count="2">
        <fieldUsage x="-1"/>
        <fieldUsage x="7"/>
      </fieldsUsage>
    </cacheHierarchy>
    <cacheHierarchy uniqueName="[PPA].[PPA]" caption="PPA" defaultMemberUniqueName="[PPA].[PPA].[All]" allUniqueName="[PPA].[PPA].[All]" dimensionUniqueName="[PPA]" displayFolder="" count="3" unbalanced="0">
      <fieldsUsage count="3">
        <fieldUsage x="-1"/>
        <fieldUsage x="9"/>
        <fieldUsage x="10"/>
      </fieldsUsage>
    </cacheHierarchy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>
      <fieldsUsage count="2">
        <fieldUsage x="-1"/>
        <fieldUsage x="13"/>
      </fieldsUsage>
    </cacheHierarchy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5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18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22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 oneField="1">
      <fieldsUsage count="1">
        <fieldUsage x="17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4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49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89"/>
    <map measureGroup="1" dimension="91"/>
    <map measureGroup="1" dimension="93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1"/>
    <map measureGroup="2" dimension="93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1"/>
    <map measureGroup="3" dimension="93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1"/>
    <map measureGroup="4" dimension="93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1"/>
    <map measureGroup="5" dimension="93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89"/>
    <map measureGroup="7" dimension="91"/>
    <map measureGroup="7" dimension="93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89"/>
    <map measureGroup="8" dimension="91"/>
    <map measureGroup="8" dimension="93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1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1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1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1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89"/>
    <map measureGroup="14" dimension="91"/>
    <map measureGroup="14" dimension="93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1"/>
    <map measureGroup="16" dimension="93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89"/>
    <map measureGroup="18" dimension="91"/>
    <map measureGroup="18" dimension="93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89"/>
    <map measureGroup="19" dimension="91"/>
    <map measureGroup="19" dimension="93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1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1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1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1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1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89"/>
    <map measureGroup="29" dimension="90"/>
    <map measureGroup="29" dimension="91"/>
    <map measureGroup="29" dimension="92"/>
    <map measureGroup="29" dimension="9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Braga Lakiss Gusmao" refreshedDate="43924.402441087965" backgroundQuery="1" createdVersion="3" refreshedVersion="6" minRefreshableVersion="3" recordCount="0" supportSubquery="1" supportAdvancedDrill="1" xr:uid="{6A879047-7AB8-44B8-8F54-BB7BCE238368}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939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/>
    <cacheHierarchy uniqueName="[PPA].[PPA]" caption="PPA" defaultMemberUniqueName="[PPA].[PPA].[All]" allUniqueName="[PPA].[PPA].[All]" dimensionUniqueName="[PPA]" displayFolder="" count="3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335525210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51D1C3-E9FE-46AD-AF85-85EE04FEA822}" name="Tabela dinâmica6" cacheId="32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rowHeaderCaption="Indicador Institucional" fieldListSortAscending="1">
  <location ref="B4:C30" firstHeaderRow="1" firstDataRow="1" firstDataCol="1" rowPageCount="1" colPageCount="1"/>
  <pivotFields count="16">
    <pivotField allDrilled="1" subtotalTop="0" showAll="0" dataSourceSort="1" defaultSubtotal="0"/>
    <pivotField axis="axisRow" allDrilled="1" subtotalTop="0" showAll="0" dataSourceSort="1" defaultSubtotal="0">
      <items count="4">
        <item c="1" x="0"/>
        <item c="1" x="1"/>
        <item c="1" x="2"/>
        <item c="1" x="3"/>
      </items>
    </pivotField>
    <pivotField axis="axisRow" allDrilled="1" subtotalTop="0" showAll="0" dataSourceSort="1" defaultSubtotal="0">
      <items count="22">
        <item x="0"/>
        <item x="1"/>
        <item x="2"/>
        <item x="3"/>
        <item x="4"/>
        <item n="Cobertura do Atendimento (ME+EPP)*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</pivotFields>
  <rowFields count="2">
    <field x="1"/>
    <field x="2"/>
  </rowFields>
  <rowItems count="26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3"/>
    </i>
    <i r="1">
      <x v="19"/>
    </i>
    <i r="1">
      <x v="20"/>
    </i>
    <i r="1">
      <x v="21"/>
    </i>
  </rowItems>
  <colItems count="1">
    <i/>
  </colItems>
  <pageFields count="1">
    <pageField fld="12" hier="91" name="[Indicador Institucional].[Indicador Institucional].[All]" cap="All"/>
  </pageFields>
  <dataFields count="1">
    <dataField name="Planejado - Ajustado" fld="7" baseField="1" baseItem="0" numFmtId="168"/>
  </dataFields>
  <formats count="5"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</format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13"/>
        <mp field="14"/>
      </mps>
    </pivotHierarchy>
    <pivotHierarchy multipleItemSelectionAllowed="1"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1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lanejado - Ajustado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1">
    <rowHierarchyUsage hierarchyUsage="9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BE473-8E65-4443-B5B0-98719C7A1E7A}" name="Tabela dinâmica12" cacheId="50" applyNumberFormats="0" applyBorderFormats="0" applyFontFormats="0" applyPatternFormats="0" applyAlignmentFormats="0" applyWidthHeightFormats="1" dataCaption="Valores" updatedVersion="6" minRefreshableVersion="3" useAutoFormatting="1" subtotalHiddenItems="1" rowGrandTotals="0" itemPrintTitles="1" createdVersion="6" indent="0" outline="1" outlineData="1" multipleFieldFilters="0" fieldListSortAscending="1">
  <location ref="B35:C36" firstHeaderRow="1" firstDataRow="1" firstDataCol="1" rowPageCount="2" colPageCount="1"/>
  <pivotFields count="23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>
      <items count="1">
        <item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</pivotFields>
  <rowFields count="1">
    <field x="18"/>
  </rowFields>
  <rowItems count="1">
    <i>
      <x/>
    </i>
  </rowItems>
  <colItems count="1">
    <i/>
  </colItems>
  <pageFields count="2">
    <pageField fld="8" hier="15" name="[Aceitabilidade].[Aceitabilidade].[Nome de Aceitabilidade].&amp;[1]" cap="Aceito"/>
    <pageField fld="13" hier="288" name="[Público Alvo].[Público Alvo].[Segmento de Público Alvo].&amp;[3]" cap="Empresa de Pequeno Porte"/>
  </pageFields>
  <dataFields count="1">
    <dataField fld="17" baseField="0" baseItem="0" numFmtId="166"/>
  </dataFields>
  <formats count="1">
    <format dxfId="19">
      <pivotArea outline="0" collapsedLevelsAreSubtotals="1" fieldPosition="0"/>
    </format>
  </format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9" level="1">
        <member name="[Origem].[Origem].[Descrição de Origem].&amp;[24]"/>
        <member name="[Origem].[Origem].[Descrição de Origem].&amp;[39]"/>
        <member name="[Origem].[Origem].[Descrição de Origem].&amp;[40]"/>
        <member name="[Origem].[Origem].[Descrição de Origem].&amp;[41]"/>
        <member name="[Origem].[Origem].[Descrição de Origem].&amp;[42]"/>
        <member name="[Origem].[Origem].[Descrição de Origem].&amp;[49]"/>
        <member name="[Origem].[Origem].[Descrição de Origem].&amp;[62]"/>
        <member name="[Origem].[Origem].[Descrição de Origem].&amp;[66]"/>
        <member name="[Origem].[Origem].[Descrição de Origem].&amp;[69]"/>
      </members>
    </pivotHierarchy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1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4"/>
        <mp field="15"/>
        <mp field="16"/>
      </mps>
      <members count="2" level="1">
        <member name="[Público Alvo].[Público Alvo].[Segmento de Público Alvo].&amp;[3]"/>
        <member name="[Público Alvo].[Público Alvo].[Segmento de Público Alvo].&amp;[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>
      <mps count="3">
        <mp field="19"/>
        <mp field="20"/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0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079BC-B511-4EB0-9A9A-74CBBA52ECDA}" name="Tabela dinâmica11" cacheId="47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B27:B28" firstHeaderRow="1" firstDataRow="1" firstDataCol="0" rowPageCount="1" colPageCount="1"/>
  <pivotFields count="15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dataField="1" subtotalTop="0" showAll="0" defaultSubtotal="0"/>
    <pivotField allDrilled="1" subtotalTop="0" showAll="0" dataSourceSort="1" defaultSubtotal="0"/>
  </pivotFields>
  <rowItems count="1">
    <i/>
  </rowItems>
  <colItems count="1">
    <i/>
  </colItems>
  <pageFields count="1">
    <pageField fld="8" hier="15" name="[Aceitabilidade].[Aceitabilidade].[Nome de Aceitabilidade].&amp;[1]" cap="Aceito"/>
  </pageFields>
  <dataFields count="1">
    <dataField fld="13" baseField="0" baseItem="0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9" level="1">
        <member name="[Origem].[Origem].[Descrição de Origem].&amp;[24]"/>
        <member name="[Origem].[Origem].[Descrição de Origem].&amp;[39]"/>
        <member name="[Origem].[Origem].[Descrição de Origem].&amp;[40]"/>
        <member name="[Origem].[Origem].[Descrição de Origem].&amp;[41]"/>
        <member name="[Origem].[Origem].[Descrição de Origem].&amp;[42]"/>
        <member name="[Origem].[Origem].[Descrição de Origem].&amp;[49]"/>
        <member name="[Origem].[Origem].[Descrição de Origem].&amp;[62]"/>
        <member name="[Origem].[Origem].[Descrição de Origem].&amp;[66]"/>
        <member name="[Origem].[Origem].[Descrição de Origem].&amp;[69]"/>
      </members>
    </pivotHierarchy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1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E5CD49-02CE-4D88-B9E0-B98C780D1BB2}" name="Tabela dinâmica10" cacheId="44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B22:B23" firstHeaderRow="1" firstDataRow="1" firstDataCol="0" rowPageCount="1" colPageCount="1"/>
  <pivotFields count="15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dataField="1" subtotalTop="0" showAll="0" defaultSubtotal="0"/>
    <pivotField allDrilled="1" subtotalTop="0" showAll="0" dataSourceSort="1" defaultSubtotal="0"/>
  </pivotFields>
  <rowItems count="1">
    <i/>
  </rowItems>
  <colItems count="1">
    <i/>
  </colItems>
  <pageFields count="1">
    <pageField fld="8" hier="15" name="[Aceitabilidade].[Aceitabilidade].[Nome de Aceitabilidade].&amp;[1]" cap="Aceito"/>
  </pageFields>
  <dataFields count="1">
    <dataField fld="13" baseField="0" baseItem="0" numFmtId="166"/>
  </dataFields>
  <formats count="1">
    <format dxfId="20">
      <pivotArea outline="0" collapsedLevelsAreSubtotals="1" fieldPosition="0"/>
    </format>
  </format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9" level="1">
        <member name="[Origem].[Origem].[Descrição de Origem].&amp;[24]"/>
        <member name="[Origem].[Origem].[Descrição de Origem].&amp;[39]"/>
        <member name="[Origem].[Origem].[Descrição de Origem].&amp;[40]"/>
        <member name="[Origem].[Origem].[Descrição de Origem].&amp;[41]"/>
        <member name="[Origem].[Origem].[Descrição de Origem].&amp;[42]"/>
        <member name="[Origem].[Origem].[Descrição de Origem].&amp;[49]"/>
        <member name="[Origem].[Origem].[Descrição de Origem].&amp;[62]"/>
        <member name="[Origem].[Origem].[Descrição de Origem].&amp;[66]"/>
        <member name="[Origem].[Origem].[Descrição de Origem].&amp;[69]"/>
      </members>
    </pivotHierarchy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1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A7829E-8D03-4547-ADD2-CDAECE5B83F1}" name="Tabela dinâmica9" cacheId="41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B17:B18" firstHeaderRow="1" firstDataRow="1" firstDataCol="0" rowPageCount="2" colPageCount="1"/>
  <pivotFields count="15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dataField="1" subtotalTop="0" showAll="0" defaultSubtotal="0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/>
    <pivotField allDrilled="1" subtotalTop="0" showAll="0" dataSourceSort="1" defaultSubtotal="0"/>
  </pivotFields>
  <rowItems count="1">
    <i/>
  </rowItems>
  <colItems count="1">
    <i/>
  </colItems>
  <pageFields count="2">
    <pageField fld="9" hier="15" name="[Aceitabilidade].[Aceitabilidade].[Nome de Aceitabilidade].&amp;[1]" cap="Aceito"/>
    <pageField fld="13" hier="256" name="[Origem].[Origem].[Descrição de Origem].&amp;[24]" cap="Educação a Distância"/>
  </pageFields>
  <dataFields count="1">
    <dataField fld="8" baseField="0" baseItem="0" numFmtId="3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9" level="1">
        <member name="[Origem].[Origem].[Descrição de Origem].&amp;[24]"/>
        <member name="[Origem].[Origem].[Descrição de Origem].&amp;[39]"/>
        <member name="[Origem].[Origem].[Descrição de Origem].&amp;[40]"/>
        <member name="[Origem].[Origem].[Descrição de Origem].&amp;[41]"/>
        <member name="[Origem].[Origem].[Descrição de Origem].&amp;[42]"/>
        <member name="[Origem].[Origem].[Descrição de Origem].&amp;[49]"/>
        <member name="[Origem].[Origem].[Descrição de Origem].&amp;[62]"/>
        <member name="[Origem].[Origem].[Descrição de Origem].&amp;[66]"/>
        <member name="[Origem].[Origem].[Descrição de Origem].&amp;[69]"/>
      </members>
    </pivotHierarchy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2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4BBE73-21BF-402E-9087-FF58DCABCE46}" name="Tabela dinâmica8" cacheId="38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B11:B12" firstHeaderRow="1" firstDataRow="1" firstDataCol="0" rowPageCount="4" colPageCount="1"/>
  <pivotFields count="19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dataField="1" subtotalTop="0" showAll="0" defaultSubtotal="0"/>
    <pivotField axis="axisPage" allDrilled="1" subtotalTop="0" showAll="0" dataSourceSort="1" defaultSubtotal="0"/>
    <pivotField axis="axisPage" allDrilled="1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/>
    <pivotField allDrilled="1" subtotalTop="0" showAll="0" dataSourceSort="1" defaultSubtotal="0"/>
  </pivotFields>
  <rowItems count="1">
    <i/>
  </rowItems>
  <colItems count="1">
    <i/>
  </colItems>
  <pageFields count="4">
    <pageField fld="9" hier="15" name="[Aceitabilidade].[Aceitabilidade].[Nome de Aceitabilidade].&amp;[1]" cap="Aceito"/>
    <pageField fld="10" hier="331" name="[Tema de Atendimento].[Tema de Atendimento por Grupo].[Grupo de Tema de Atendimento].&amp;[2200]" cap="Inovação"/>
    <pageField fld="13" hier="156" name="[Instrumento].[Instrumento].[Descrição de Instrumento].&amp;[1]" cap="Consultoria"/>
    <pageField fld="17" hier="326" name="[Situação de Instrumento].[Situação de Instrumento].[Descrição de Situação de Instrumento].&amp;[2]" cap="Concluído"/>
  </pageFields>
  <dataFields count="1">
    <dataField fld="8" baseField="0" baseItem="0" numFmtId="3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9" level="1">
        <member name="[Instrumento].[Instrumento].[Descrição de Instrumento].&amp;[1]"/>
        <member name="[Instrumento].[Instrumento].[Descrição de Instrumento].&amp;[2]"/>
        <member name="[Instrumento].[Instrumento].[Descrição de Instrumento].&amp;[3]"/>
        <member name="[Instrumento].[Instrumento].[Descrição de Instrumento].&amp;[5]"/>
        <member name="[Instrumento].[Instrumento].[Descrição de Instrumento].&amp;[6]"/>
        <member name="[Instrumento].[Instrumento].[Descrição de Instrumento].&amp;[8]"/>
        <member name="[Instrumento].[Instrumento].[Descrição de Instrumento].&amp;[11]"/>
        <member name="[Instrumento].[Instrumento].[Descrição de Instrumento].&amp;[12]"/>
        <member name="[Instrumento].[Instrumento].[Descrição de Instrumento].&amp;[1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6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2"/>
      </mps>
      <members count="1" level="1">
        <member name="[Tema de Atendimento].[Tema de Atendimento por Grupo].[Grupo de Tema de Atendimento].&amp;[2200]"/>
      </members>
      <members count="2" level="2">
        <member name="[Tema de Atendimento].[Tema de Atendimento por Grupo].[Descrição de Tema de Atendimento].&amp;[-5]"/>
        <member name="[Tema de Atendimento].[Tema de Atendimento por Grupo].[Descrição de Tema de Atendimento].&amp;[-7]"/>
      </members>
    </pivotHierarchy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FD8418-CFAE-49A0-AAF8-694D3862AB24}" name="Tabela dinâmica7" cacheId="35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B3:B4" firstHeaderRow="1" firstDataRow="1" firstDataCol="0" rowPageCount="1" colPageCount="1"/>
  <pivotFields count="14">
    <pivotField allDrilled="1" subtotalTop="0" showAll="0" dataSourceSort="1" defaultSubtotal="0"/>
    <pivotField allDrilled="1" subtotalTop="0" showAll="0" dataSourceSort="1" defaultSubtotal="0"/>
    <pivotField subtotalTop="0" showAll="0" dataSourceSort="1" defaultSubtotal="0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 showPropTip="1"/>
    <pivotField allDrilled="1" subtotalTop="0" showAll="0" dataSourceSort="1" defaultSubtotal="0"/>
    <pivotField dataField="1" subtotalTop="0" showAll="0" defaultSubtotal="0"/>
    <pivotField axis="axisPage" allDrilled="1" subtotalTop="0" showAll="0" dataSourceSort="1" defaultSubtotal="0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allDrilled="1" subtotalTop="0" showAll="0" dataSourceSort="1" defaultSubtotal="0"/>
  </pivotFields>
  <rowItems count="1">
    <i/>
  </rowItems>
  <colItems count="1">
    <i/>
  </colItems>
  <pageFields count="1">
    <pageField fld="9" hier="15" name="[Aceitabilidade].[Aceitabilidade].[Nome de Aceitabilidade].&amp;[1]" cap="Aceito"/>
  </pageFields>
  <dataFields count="1">
    <dataField fld="8" baseField="0" baseItem="0" numFmtId="3"/>
  </dataFields>
  <pivotHierarchies count="93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Fotografia].[Descrição de Fotografia].&amp;[4]"/>
      </members>
    </pivotHierarchy>
    <pivotHierarchy multipleItemSelectionAllowed="1">
      <mps count="1">
        <mp field="12"/>
      </mps>
      <members count="1" level="1">
        <member name="[PPA].[PPA].[Descrição de PPA].&amp;[{3B13F388-5D06-4FE9-B5FC-F461BE91D8D9}]"/>
      </members>
    </pivotHierarchy>
    <pivotHierarchy multipleItemSelectionAllowed="1">
      <members count="1" level="1">
        <member name="[PPA].[PPA com Fotografia].[Descrição de PPA com Fotografia].&amp;[20200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6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" xr10:uid="{96E412C6-D764-48F8-814C-357040EE19E1}" sourceName="[Sebrae].[Sebrae]">
  <pivotTables>
    <pivotTable tabId="1" name="Tabela dinâmica6"/>
    <pivotTable tabId="2" name="Tabela dinâmica7"/>
    <pivotTable tabId="2" name="Tabela dinâmica8"/>
    <pivotTable tabId="2" name="Tabela dinâmica9"/>
    <pivotTable tabId="2" name="Tabela dinâmica10"/>
    <pivotTable tabId="2" name="Tabela dinâmica11"/>
    <pivotTable tabId="2" name="Tabela dinâmica12"/>
  </pivotTables>
  <data>
    <olap pivotCacheId="1335525210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28]" c="SEBRAE/NA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3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PA" xr10:uid="{9C0A59EF-6F08-4E94-9C69-8AAE0A48F7B4}" sourceName="[PPA].[PPA]">
  <pivotTables>
    <pivotTable tabId="1" name="Tabela dinâmica6"/>
    <pivotTable tabId="2" name="Tabela dinâmica7"/>
    <pivotTable tabId="2" name="Tabela dinâmica8"/>
    <pivotTable tabId="2" name="Tabela dinâmica9"/>
    <pivotTable tabId="2" name="Tabela dinâmica10"/>
    <pivotTable tabId="2" name="Tabela dinâmica11"/>
    <pivotTable tabId="2" name="Tabela dinâmica12"/>
  </pivotTables>
  <data>
    <olap pivotCacheId="1335525210">
      <levels count="3">
        <level uniqueName="[PPA].[PPA].[(All)]" sourceCaption="(All)" count="0"/>
        <level uniqueName="[PPA].[PPA].[Descrição de PPA]" sourceCaption="Descrição de PPA" count="15">
          <ranges>
            <range startItem="0">
              <i n="[PPA].[PPA].[Descrição de PPA].&amp;[{3B13F388-5D06-4FE9-B5FC-F461BE91D8D9}]" c="PPA 2020 - 2023"/>
              <i n="[PPA].[PPA].[Descrição de PPA].&amp;[{00000000-0000-0000-0000-333333333333}]" c="Não Encontrado" nd="1"/>
              <i n="[PPA].[PPA].[Descrição de PPA].&amp;[{00000000-0000-0000-0000-111111111111}]" c="Não Informado" nd="1"/>
              <i n="[PPA].[PPA].[Descrição de PPA].&amp;[{00000000-0000-0000-0000-222222222222}]" c="Não se Aplica" nd="1"/>
              <i n="[PPA].[PPA].[Descrição de PPA].&amp;[{012F28D4-790C-45B0-8EF3-B8FE341EBF5C}]" c="PPA 2009 - 2011" nd="1"/>
              <i n="[PPA].[PPA].[Descrição de PPA].&amp;[{F19EE97A-FC02-47B9-9113-38ACE7BD9A71}]" c="PPA 2010 - 2012" nd="1"/>
              <i n="[PPA].[PPA].[Descrição de PPA].&amp;[{FEC0B69E-9F97-49B0-92B7-CAC358056940}]" c="PPA 2011 - 2013" nd="1"/>
              <i n="[PPA].[PPA].[Descrição de PPA].&amp;[{748BBB84-3E20-48FB-9DF5-6E4B95942F2C}]" c="PPA 2012 - 2015" nd="1"/>
              <i n="[PPA].[PPA].[Descrição de PPA].&amp;[{9C0CC03D-6586-4B17-B889-4D242088C32F}]" c="PPA 2013 - 2016" nd="1"/>
              <i n="[PPA].[PPA].[Descrição de PPA].&amp;[{9695DA46-DF6C-428C-812D-564D9BC49DAA}]" c="PPA 2014 - 2017" nd="1"/>
              <i n="[PPA].[PPA].[Descrição de PPA].&amp;[{805A944D-F988-4F6C-A14C-F615B584F9AB}]" c="PPA 2015 - 2018" nd="1"/>
              <i n="[PPA].[PPA].[Descrição de PPA].&amp;[{9862E741-C68D-4ED7-B06E-3F65A2F73E2D}]" c="PPA 2016 - 2019" nd="1"/>
              <i n="[PPA].[PPA].[Descrição de PPA].&amp;[{127EF629-744A-4E4D-9C65-FF990D25326F}]" c="PPA 2017 - 2020" nd="1"/>
              <i n="[PPA].[PPA].[Descrição de PPA].&amp;[{0682D0A6-52D8-47F8-A299-FD6F3031D460}]" c="PPA 2018 - 2019" nd="1"/>
              <i n="[PPA].[PPA].[Descrição de PPA].&amp;[{1E4D8B30-D206-4019-A2FC-C0384A4BFC97}]" c="PPA 2019 - 2019" nd="1"/>
            </range>
          </ranges>
        </level>
        <level uniqueName="[PPA].[PPA].[Descrição de Fotografia por PPA]" sourceCaption="Descrição de Fotografia por PPA" count="0"/>
      </levels>
      <selections count="1">
        <selection n="[PPA].[PPA].[Descrição de PPA].&amp;[{3B13F388-5D06-4FE9-B5FC-F461BE91D8D9}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PPA].[PPA].[Descrição de PPA]" count="14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otografia" xr10:uid="{C14F22E6-F9A3-429B-B43B-D920D8CE5C08}" sourceName="[PPA].[Fotografia]">
  <pivotTables>
    <pivotTable tabId="1" name="Tabela dinâmica6"/>
    <pivotTable tabId="2" name="Tabela dinâmica7"/>
    <pivotTable tabId="2" name="Tabela dinâmica8"/>
    <pivotTable tabId="2" name="Tabela dinâmica9"/>
    <pivotTable tabId="2" name="Tabela dinâmica10"/>
    <pivotTable tabId="2" name="Tabela dinâmica11"/>
    <pivotTable tabId="2" name="Tabela dinâmica12"/>
  </pivotTables>
  <data>
    <olap pivotCacheId="1335525210">
      <levels count="2">
        <level uniqueName="[PPA].[Fotografia].[(All)]" sourceCaption="(All)" count="0"/>
        <level uniqueName="[PPA].[Fotografia].[Descrição de Fotografia]" sourceCaption="Descrição de Fotografia" count="16">
          <ranges>
            <range startItem="0">
              <i n="[PPA].[Fotografia].[Descrição de Fotografia].&amp;[0]" c="Ano de elaboração"/>
              <i n="[PPA].[Fotografia].[Descrição de Fotografia].&amp;[1]" c="Janeiro"/>
              <i n="[PPA].[Fotografia].[Descrição de Fotografia].&amp;[2]" c="Fevereiro"/>
              <i n="[PPA].[Fotografia].[Descrição de Fotografia].&amp;[3]" c="Março"/>
              <i n="[PPA].[Fotografia].[Descrição de Fotografia].&amp;[4]" c="Abril"/>
              <i n="[PPA].[Fotografia].[Descrição de Fotografia].&amp;[-3]" c="Não Encontrado" nd="1"/>
              <i n="[PPA].[Fotografia].[Descrição de Fotografia].&amp;[-2]" c="Não se Aplica" nd="1"/>
              <i n="[PPA].[Fotografia].[Descrição de Fotografia].&amp;[-1]" c="Não Informado" nd="1"/>
              <i n="[PPA].[Fotografia].[Descrição de Fotografia].&amp;[5]" c="Maio" nd="1"/>
              <i n="[PPA].[Fotografia].[Descrição de Fotografia].&amp;[6]" c="Junho" nd="1"/>
              <i n="[PPA].[Fotografia].[Descrição de Fotografia].&amp;[7]" c="Julho" nd="1"/>
              <i n="[PPA].[Fotografia].[Descrição de Fotografia].&amp;[8]" c="Agosto" nd="1"/>
              <i n="[PPA].[Fotografia].[Descrição de Fotografia].&amp;[9]" c="Setembro" nd="1"/>
              <i n="[PPA].[Fotografia].[Descrição de Fotografia].&amp;[10]" c="Outubro" nd="1"/>
              <i n="[PPA].[Fotografia].[Descrição de Fotografia].&amp;[11]" c="Novembro" nd="1"/>
              <i n="[PPA].[Fotografia].[Descrição de Fotografia].&amp;[12]" c="Dezembro" nd="1"/>
            </range>
          </ranges>
        </level>
      </levels>
      <selections count="1">
        <selection n="[PPA].[Fotografia].[Descrição de Fotografia].&amp;[4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EDA127F8-DCC1-4FD9-9FF4-1EDE3D9E74B9}" sourceName="[Tempo].[Ano]">
  <pivotTables>
    <pivotTable tabId="1" name="Tabela dinâmica6"/>
    <pivotTable tabId="2" name="Tabela dinâmica10"/>
    <pivotTable tabId="2" name="Tabela dinâmica11"/>
    <pivotTable tabId="2" name="Tabela dinâmica12"/>
    <pivotTable tabId="2" name="Tabela dinâmica7"/>
    <pivotTable tabId="2" name="Tabela dinâmica8"/>
    <pivotTable tabId="2" name="Tabela dinâmica9"/>
  </pivotTables>
  <data>
    <olap pivotCacheId="1335525210">
      <levels count="2">
        <level uniqueName="[Tempo].[Ano].[(All)]" sourceCaption="(All)" count="0"/>
        <level uniqueName="[Tempo].[Ano].[Número Ano]" sourceCaption="Número Ano" count="24">
          <ranges>
            <range startItem="0">
              <i n="[Tempo].[Ano].[Número Ano].&amp;[2020]" c="2020"/>
              <i n="[Tempo].[Ano].[Número Ano].&amp;[2021]" c="2021"/>
              <i n="[Tempo].[Ano].[Número Ano].&amp;[2022]" c="2022"/>
              <i n="[Tempo].[Ano].[Número Ano].&amp;[2023]" c="2023"/>
              <i n="[Tempo].[Ano].[Número Ano].&amp;[-3]" c="-3" nd="1"/>
              <i n="[Tempo].[Ano].[Número Ano].&amp;[2008]" c="2008" nd="1"/>
              <i n="[Tempo].[Ano].[Número Ano].&amp;[2009]" c="2009" nd="1"/>
              <i n="[Tempo].[Ano].[Número Ano].&amp;[2010]" c="2010" nd="1"/>
              <i n="[Tempo].[Ano].[Número Ano].&amp;[2011]" c="2011" nd="1"/>
              <i n="[Tempo].[Ano].[Número Ano].&amp;[2012]" c="2012" nd="1"/>
              <i n="[Tempo].[Ano].[Número Ano].&amp;[2013]" c="2013" nd="1"/>
              <i n="[Tempo].[Ano].[Número Ano].&amp;[2014]" c="2014" nd="1"/>
              <i n="[Tempo].[Ano].[Número Ano].&amp;[2015]" c="2015" nd="1"/>
              <i n="[Tempo].[Ano].[Número Ano].&amp;[2016]" c="2016" nd="1"/>
              <i n="[Tempo].[Ano].[Número Ano].&amp;[2017]" c="2017" nd="1"/>
              <i n="[Tempo].[Ano].[Número Ano].&amp;[2018]" c="2018" nd="1"/>
              <i n="[Tempo].[Ano].[Número Ano].&amp;[2019]" c="2019" nd="1"/>
              <i n="[Tempo].[Ano].[Número Ano].&amp;[2024]" c="2024" nd="1"/>
              <i n="[Tempo].[Ano].[Número Ano].&amp;[2025]" c="2025" nd="1"/>
              <i n="[Tempo].[Ano].[Número Ano].&amp;[2026]" c="2026" nd="1"/>
              <i n="[Tempo].[Ano].[Número Ano].&amp;[2027]" c="2027" nd="1"/>
              <i n="[Tempo].[Ano].[Número Ano].&amp;[2028]" c="2028" nd="1"/>
              <i n="[Tempo].[Ano].[Número Ano].&amp;[2029]" c="2029" nd="1"/>
              <i n="[Tempo].[Ano].[Número Ano].&amp;[2030]" c="2030" nd="1"/>
            </range>
          </ranges>
        </level>
      </levels>
      <selections count="1">
        <selection n="[Tempo].[Ano].[Número Ano].&amp;[2020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scrição de Sebrae" xr10:uid="{BFE4EF69-F37C-46DC-AEA5-AF502AE1EFA5}" cache="SegmentaçãodeDados_Sebrae" caption="Descrição de Sebrae" startItem="2" level="1" rowHeight="241300"/>
  <slicer name="Descrição de PPA" xr10:uid="{49DCD6D7-BED1-4249-A3FE-23254E750BAC}" cache="SegmentaçãodeDados_PPA" caption="Descrição de PPA" level="1" rowHeight="241300"/>
  <slicer name="Descrição de Fotografia" xr10:uid="{8B67DBB2-C005-45EE-BE38-F199BD78C23D}" cache="SegmentaçãodeDados_Fotografia" caption="Descrição de Fotografia" level="1" rowHeight="241300"/>
  <slicer name="Número Ano" xr10:uid="{6A3BB9C2-919F-4E32-B004-BB68E655BEF0}" cache="SegmentaçãodeDados_Ano" caption="Número Ano" level="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D54B-3266-4FB1-BA09-CC443F1FAA04}">
  <dimension ref="B1:E101"/>
  <sheetViews>
    <sheetView showGridLines="0" tabSelected="1" workbookViewId="0">
      <selection activeCell="B38" sqref="B38"/>
    </sheetView>
  </sheetViews>
  <sheetFormatPr defaultRowHeight="15" x14ac:dyDescent="0.25"/>
  <cols>
    <col min="1" max="1" width="31.5703125" customWidth="1"/>
    <col min="2" max="2" width="69" bestFit="1" customWidth="1"/>
    <col min="3" max="3" width="15.140625" style="17" bestFit="1" customWidth="1"/>
    <col min="4" max="4" width="20.5703125" style="7" customWidth="1"/>
    <col min="5" max="5" width="20.5703125" style="10" customWidth="1"/>
  </cols>
  <sheetData>
    <row r="1" spans="2:5" ht="14.25" customHeight="1" x14ac:dyDescent="0.25"/>
    <row r="2" spans="2:5" x14ac:dyDescent="0.25">
      <c r="B2" s="2" t="s">
        <v>36</v>
      </c>
      <c r="C2" t="s" vm="7">
        <v>31</v>
      </c>
      <c r="D2" s="28" t="s">
        <v>73</v>
      </c>
    </row>
    <row r="3" spans="2:5" x14ac:dyDescent="0.25">
      <c r="C3"/>
    </row>
    <row r="4" spans="2:5" ht="30" x14ac:dyDescent="0.25">
      <c r="B4" s="6" t="s">
        <v>36</v>
      </c>
      <c r="C4" s="18" t="s">
        <v>37</v>
      </c>
      <c r="D4" s="25" t="s">
        <v>38</v>
      </c>
      <c r="E4" s="25" t="s">
        <v>35</v>
      </c>
    </row>
    <row r="5" spans="2:5" x14ac:dyDescent="0.25">
      <c r="B5" s="3" t="s">
        <v>4</v>
      </c>
      <c r="D5" s="19" t="str">
        <f>IFERROR(VLOOKUP(B5,Executado!$A$1:$B$998,2,FALSE),"")</f>
        <v/>
      </c>
      <c r="E5" s="19" t="str">
        <f>IFERROR(D5/C5,"")</f>
        <v/>
      </c>
    </row>
    <row r="6" spans="2:5" x14ac:dyDescent="0.25">
      <c r="B6" s="4" t="s">
        <v>20</v>
      </c>
      <c r="C6" s="17">
        <v>75.7</v>
      </c>
      <c r="D6" s="20" t="str">
        <f>IFERROR(VLOOKUP(B6,Executado!$A$1:$B$998,2,FALSE),"")</f>
        <v/>
      </c>
      <c r="E6" s="31" t="str">
        <f t="shared" ref="E6:E30" si="0">IFERROR(D6/C6,"")</f>
        <v/>
      </c>
    </row>
    <row r="7" spans="2:5" x14ac:dyDescent="0.25">
      <c r="B7" s="3" t="s">
        <v>5</v>
      </c>
      <c r="D7" s="24" t="str">
        <f>IFERROR(VLOOKUP(B7,Executado!$A$1:$B$998,2,FALSE),"")</f>
        <v/>
      </c>
      <c r="E7" s="32" t="str">
        <f t="shared" si="0"/>
        <v/>
      </c>
    </row>
    <row r="8" spans="2:5" x14ac:dyDescent="0.25">
      <c r="B8" s="4" t="s">
        <v>21</v>
      </c>
      <c r="C8" s="17">
        <v>75.7</v>
      </c>
      <c r="D8" s="20" t="str">
        <f>IFERROR(VLOOKUP(B8,Executado!$A$1:$B$998,2,FALSE),"")</f>
        <v/>
      </c>
      <c r="E8" s="31" t="str">
        <f t="shared" si="0"/>
        <v/>
      </c>
    </row>
    <row r="9" spans="2:5" x14ac:dyDescent="0.25">
      <c r="B9" s="4" t="s">
        <v>22</v>
      </c>
      <c r="C9" s="17">
        <v>75.7</v>
      </c>
      <c r="D9" s="20" t="str">
        <f>IFERROR(VLOOKUP(B9,Executado!$A$1:$B$998,2,FALSE),"")</f>
        <v/>
      </c>
      <c r="E9" s="31" t="str">
        <f t="shared" si="0"/>
        <v/>
      </c>
    </row>
    <row r="10" spans="2:5" x14ac:dyDescent="0.25">
      <c r="B10" s="4" t="s">
        <v>23</v>
      </c>
      <c r="C10" s="17">
        <v>73</v>
      </c>
      <c r="D10" s="20" t="str">
        <f>IFERROR(VLOOKUP(B10,Executado!$A$1:$B$998,2,FALSE),"")</f>
        <v/>
      </c>
      <c r="E10" s="31" t="str">
        <f t="shared" si="0"/>
        <v/>
      </c>
    </row>
    <row r="11" spans="2:5" x14ac:dyDescent="0.25">
      <c r="B11" s="3" t="s">
        <v>3</v>
      </c>
      <c r="D11" s="19" t="str">
        <f>IFERROR(VLOOKUP(B11,Executado!$A$1:$B$998,2,FALSE),"")</f>
        <v/>
      </c>
      <c r="E11" s="32" t="str">
        <f t="shared" si="0"/>
        <v/>
      </c>
    </row>
    <row r="12" spans="2:5" x14ac:dyDescent="0.25">
      <c r="B12" s="4" t="s">
        <v>6</v>
      </c>
      <c r="C12" s="17">
        <v>10.8</v>
      </c>
      <c r="D12" s="21" t="str">
        <f>IFERROR(VLOOKUP(B12,Executado!$A$1:$B$998,2,FALSE),"")</f>
        <v/>
      </c>
      <c r="E12" s="29" t="str">
        <f t="shared" si="0"/>
        <v/>
      </c>
    </row>
    <row r="13" spans="2:5" x14ac:dyDescent="0.25">
      <c r="B13" s="4" t="s">
        <v>74</v>
      </c>
      <c r="C13" s="17">
        <v>11.8</v>
      </c>
      <c r="D13" s="26">
        <f>IFERROR(VLOOKUP(B13,Executado!$A$1:$B$998,2,FALSE),"")</f>
        <v>1.7787830147380709E-2</v>
      </c>
      <c r="E13" s="29">
        <f t="shared" si="0"/>
        <v>1.5074432328288736E-3</v>
      </c>
    </row>
    <row r="14" spans="2:5" x14ac:dyDescent="0.25">
      <c r="B14" s="4" t="s">
        <v>8</v>
      </c>
      <c r="C14" s="17">
        <v>9</v>
      </c>
      <c r="D14" s="21" t="str">
        <f>IFERROR(VLOOKUP(B14,Executado!$A$1:$B$998,2,FALSE),"")</f>
        <v/>
      </c>
      <c r="E14" s="29" t="str">
        <f t="shared" si="0"/>
        <v/>
      </c>
    </row>
    <row r="15" spans="2:5" x14ac:dyDescent="0.25">
      <c r="B15" s="4" t="s">
        <v>9</v>
      </c>
      <c r="C15" s="17">
        <v>9.1</v>
      </c>
      <c r="D15" s="21" t="str">
        <f>IFERROR(VLOOKUP(B15,Executado!$A$1:$B$998,2,FALSE),"")</f>
        <v/>
      </c>
      <c r="E15" s="29" t="str">
        <f t="shared" si="0"/>
        <v/>
      </c>
    </row>
    <row r="16" spans="2:5" x14ac:dyDescent="0.25">
      <c r="B16" s="4" t="s">
        <v>10</v>
      </c>
      <c r="C16" s="17">
        <v>23.74</v>
      </c>
      <c r="D16" s="21" t="str">
        <f>IFERROR(VLOOKUP(B16,Executado!$A$1:$B$998,2,FALSE),"")</f>
        <v/>
      </c>
      <c r="E16" s="29" t="str">
        <f t="shared" si="0"/>
        <v/>
      </c>
    </row>
    <row r="17" spans="2:5" x14ac:dyDescent="0.25">
      <c r="B17" s="4" t="s">
        <v>11</v>
      </c>
      <c r="C17" s="17">
        <v>9.1</v>
      </c>
      <c r="D17" s="21" t="str">
        <f>IFERROR(VLOOKUP(B17,Executado!$A$1:$B$998,2,FALSE),"")</f>
        <v/>
      </c>
      <c r="E17" s="29" t="str">
        <f t="shared" si="0"/>
        <v/>
      </c>
    </row>
    <row r="18" spans="2:5" x14ac:dyDescent="0.25">
      <c r="B18" s="4" t="s">
        <v>12</v>
      </c>
      <c r="C18" s="17">
        <v>8.6999999999999993</v>
      </c>
      <c r="D18" s="21" t="str">
        <f>IFERROR(VLOOKUP(B18,Executado!$A$1:$B$998,2,FALSE),"")</f>
        <v/>
      </c>
      <c r="E18" s="29" t="str">
        <f t="shared" si="0"/>
        <v/>
      </c>
    </row>
    <row r="19" spans="2:5" x14ac:dyDescent="0.25">
      <c r="B19" s="4" t="s">
        <v>13</v>
      </c>
      <c r="C19" s="17">
        <v>8.6</v>
      </c>
      <c r="D19" s="21" t="str">
        <f>IFERROR(VLOOKUP(B19,Executado!$A$1:$B$998,2,FALSE),"")</f>
        <v/>
      </c>
      <c r="E19" s="29" t="str">
        <f t="shared" si="0"/>
        <v/>
      </c>
    </row>
    <row r="20" spans="2:5" x14ac:dyDescent="0.25">
      <c r="B20" s="4" t="s">
        <v>14</v>
      </c>
      <c r="C20" s="17">
        <v>9.4</v>
      </c>
      <c r="D20" s="21" t="str">
        <f>IFERROR(VLOOKUP(B20,Executado!$A$1:$B$998,2,FALSE),"")</f>
        <v/>
      </c>
      <c r="E20" s="29" t="str">
        <f t="shared" si="0"/>
        <v/>
      </c>
    </row>
    <row r="21" spans="2:5" x14ac:dyDescent="0.25">
      <c r="B21" s="4" t="s">
        <v>15</v>
      </c>
      <c r="C21" s="17">
        <v>27749</v>
      </c>
      <c r="D21" s="27">
        <f>IFERROR(VLOOKUP(B21,Executado!$A$1:$B$998,2,FALSE),"")</f>
        <v>5865</v>
      </c>
      <c r="E21" s="29">
        <f t="shared" si="0"/>
        <v>0.2113589678907348</v>
      </c>
    </row>
    <row r="22" spans="2:5" x14ac:dyDescent="0.25">
      <c r="B22" s="4" t="s">
        <v>16</v>
      </c>
      <c r="C22" s="17">
        <v>2775</v>
      </c>
      <c r="D22" s="27">
        <f>IFERROR(VLOOKUP(B22,Executado!$A$1:$B$998,2,FALSE),"")</f>
        <v>122</v>
      </c>
      <c r="E22" s="29">
        <f t="shared" si="0"/>
        <v>4.3963963963963966E-2</v>
      </c>
    </row>
    <row r="23" spans="2:5" x14ac:dyDescent="0.25">
      <c r="B23" s="4" t="s">
        <v>1</v>
      </c>
      <c r="C23" s="17">
        <v>3330</v>
      </c>
      <c r="D23" s="27">
        <f>IFERROR(VLOOKUP(B23,Executado!$A$1:$B$998,2,FALSE),"")</f>
        <v>716</v>
      </c>
      <c r="E23" s="29">
        <f t="shared" si="0"/>
        <v>0.21501501501501502</v>
      </c>
    </row>
    <row r="24" spans="2:5" x14ac:dyDescent="0.25">
      <c r="B24" s="4" t="s">
        <v>2</v>
      </c>
      <c r="C24" s="17">
        <v>2775</v>
      </c>
      <c r="D24" s="27" t="str">
        <f>IFERROR(VLOOKUP(B24,Executado!$A$1:$B$998,2,FALSE),"")</f>
        <v/>
      </c>
      <c r="E24" s="29" t="str">
        <f t="shared" si="0"/>
        <v/>
      </c>
    </row>
    <row r="25" spans="2:5" x14ac:dyDescent="0.25">
      <c r="B25" s="4" t="s">
        <v>17</v>
      </c>
      <c r="C25" s="17">
        <v>43924</v>
      </c>
      <c r="D25" s="27">
        <f>IFERROR(VLOOKUP(B25,Executado!$A$1:$B$998,2,FALSE),"")</f>
        <v>7464</v>
      </c>
      <c r="E25" s="29">
        <f t="shared" si="0"/>
        <v>0.16992987888170477</v>
      </c>
    </row>
    <row r="26" spans="2:5" x14ac:dyDescent="0.25">
      <c r="B26" s="4" t="s">
        <v>18</v>
      </c>
      <c r="C26" s="17">
        <v>84</v>
      </c>
      <c r="D26" s="21" t="str">
        <f>IFERROR(VLOOKUP(B26,Executado!$A$1:$B$998,2,FALSE),"")</f>
        <v/>
      </c>
      <c r="E26" s="29" t="str">
        <f t="shared" si="0"/>
        <v/>
      </c>
    </row>
    <row r="27" spans="2:5" x14ac:dyDescent="0.25">
      <c r="B27" s="3" t="s">
        <v>19</v>
      </c>
      <c r="D27" s="19" t="str">
        <f>IFERROR(VLOOKUP(B27,Executado!$A$1:$B$998,2,FALSE),"")</f>
        <v/>
      </c>
      <c r="E27" s="19" t="str">
        <f t="shared" si="0"/>
        <v/>
      </c>
    </row>
    <row r="28" spans="2:5" x14ac:dyDescent="0.25">
      <c r="B28" s="4" t="s">
        <v>24</v>
      </c>
      <c r="C28" s="17">
        <v>7.5</v>
      </c>
      <c r="D28" s="22" t="str">
        <f>IFERROR(VLOOKUP(B28,Executado!$A$1:$B$998,2,FALSE),"")</f>
        <v/>
      </c>
      <c r="E28" s="30" t="str">
        <f t="shared" si="0"/>
        <v/>
      </c>
    </row>
    <row r="29" spans="2:5" x14ac:dyDescent="0.25">
      <c r="B29" s="4" t="s">
        <v>25</v>
      </c>
      <c r="C29" s="17">
        <v>0.5</v>
      </c>
      <c r="D29" s="22" t="str">
        <f>IFERROR(VLOOKUP(B29,Executado!$A$1:$B$998,2,FALSE),"")</f>
        <v/>
      </c>
      <c r="E29" s="30" t="str">
        <f t="shared" si="0"/>
        <v/>
      </c>
    </row>
    <row r="30" spans="2:5" x14ac:dyDescent="0.25">
      <c r="B30" s="4" t="s">
        <v>26</v>
      </c>
      <c r="C30" s="17">
        <v>76.7</v>
      </c>
      <c r="D30" s="23" t="str">
        <f>IFERROR(VLOOKUP(B30,Executado!$A$1:$B$998,2,FALSE),"")</f>
        <v/>
      </c>
      <c r="E30" s="33" t="str">
        <f t="shared" si="0"/>
        <v/>
      </c>
    </row>
    <row r="31" spans="2:5" x14ac:dyDescent="0.25">
      <c r="C31"/>
      <c r="D31" s="7" t="str">
        <f>IFERROR(VLOOKUP(B30,Executado!$A$1:$B$998,2,FALSE),"")</f>
        <v/>
      </c>
      <c r="E31" s="10" t="str">
        <f t="shared" ref="E31:E36" si="1">IFERROR(D31/C30,"")</f>
        <v/>
      </c>
    </row>
    <row r="32" spans="2:5" x14ac:dyDescent="0.25">
      <c r="C32"/>
      <c r="D32" s="7" t="str">
        <f>IFERROR(VLOOKUP(B31,Executado!$A$1:$B$998,2,FALSE),"")</f>
        <v/>
      </c>
      <c r="E32" s="10" t="str">
        <f t="shared" si="1"/>
        <v/>
      </c>
    </row>
    <row r="33" spans="2:5" ht="30" x14ac:dyDescent="0.25">
      <c r="B33" s="34" t="s">
        <v>75</v>
      </c>
      <c r="C33"/>
      <c r="D33" s="7" t="str">
        <f>IFERROR(VLOOKUP(B32,Executado!$A$1:$B$998,2,FALSE),"")</f>
        <v/>
      </c>
      <c r="E33" s="10" t="str">
        <f t="shared" si="1"/>
        <v/>
      </c>
    </row>
    <row r="34" spans="2:5" x14ac:dyDescent="0.25">
      <c r="C34"/>
      <c r="D34" s="7" t="str">
        <f>IFERROR(VLOOKUP(B33,Executado!$A$1:$B$998,2,FALSE),"")</f>
        <v/>
      </c>
      <c r="E34" s="10" t="str">
        <f t="shared" si="1"/>
        <v/>
      </c>
    </row>
    <row r="35" spans="2:5" x14ac:dyDescent="0.25">
      <c r="C35"/>
      <c r="D35" s="7" t="str">
        <f>IFERROR(VLOOKUP(B34,Executado!$A$1:$B$998,2,FALSE),"")</f>
        <v/>
      </c>
      <c r="E35" s="10" t="str">
        <f t="shared" si="1"/>
        <v/>
      </c>
    </row>
    <row r="36" spans="2:5" x14ac:dyDescent="0.25">
      <c r="D36" s="7" t="str">
        <f>IFERROR(VLOOKUP(B35,Executado!$A$1:$B$998,2,FALSE),"")</f>
        <v/>
      </c>
      <c r="E36" s="10" t="str">
        <f t="shared" si="1"/>
        <v/>
      </c>
    </row>
    <row r="37" spans="2:5" x14ac:dyDescent="0.25">
      <c r="C37"/>
      <c r="D37" s="7" t="str">
        <f>IFERROR(VLOOKUP(B37,Executado!$A$1:$B$998,2,FALSE),"")</f>
        <v/>
      </c>
      <c r="E37" s="10" t="str">
        <f t="shared" ref="E37:E68" si="2">IFERROR(D37/C37,"")</f>
        <v/>
      </c>
    </row>
    <row r="38" spans="2:5" x14ac:dyDescent="0.25">
      <c r="C38"/>
      <c r="D38" s="7" t="str">
        <f>IFERROR(VLOOKUP(B38,Executado!$A$1:$B$998,2,FALSE),"")</f>
        <v/>
      </c>
      <c r="E38" s="10" t="str">
        <f t="shared" si="2"/>
        <v/>
      </c>
    </row>
    <row r="39" spans="2:5" x14ac:dyDescent="0.25">
      <c r="C39"/>
      <c r="D39" s="7" t="str">
        <f>IFERROR(VLOOKUP(B39,Executado!$A$1:$B$998,2,FALSE),"")</f>
        <v/>
      </c>
      <c r="E39" s="10" t="str">
        <f t="shared" si="2"/>
        <v/>
      </c>
    </row>
    <row r="40" spans="2:5" x14ac:dyDescent="0.25">
      <c r="C40"/>
      <c r="D40" s="7" t="str">
        <f>IFERROR(VLOOKUP(B40,Executado!$A$1:$B$998,2,FALSE),"")</f>
        <v/>
      </c>
      <c r="E40" s="10" t="str">
        <f t="shared" si="2"/>
        <v/>
      </c>
    </row>
    <row r="41" spans="2:5" x14ac:dyDescent="0.25">
      <c r="C41"/>
      <c r="D41" s="7" t="str">
        <f>IFERROR(VLOOKUP(B41,Executado!$A$1:$B$998,2,FALSE),"")</f>
        <v/>
      </c>
      <c r="E41" s="10" t="str">
        <f t="shared" si="2"/>
        <v/>
      </c>
    </row>
    <row r="42" spans="2:5" x14ac:dyDescent="0.25">
      <c r="C42"/>
      <c r="D42" s="7" t="str">
        <f>IFERROR(VLOOKUP(B42,Executado!$A$1:$B$998,2,FALSE),"")</f>
        <v/>
      </c>
      <c r="E42" s="10" t="str">
        <f t="shared" si="2"/>
        <v/>
      </c>
    </row>
    <row r="43" spans="2:5" x14ac:dyDescent="0.25">
      <c r="C43"/>
      <c r="D43" s="7" t="str">
        <f>IFERROR(VLOOKUP(B43,Executado!$A$1:$B$998,2,FALSE),"")</f>
        <v/>
      </c>
      <c r="E43" s="10" t="str">
        <f t="shared" si="2"/>
        <v/>
      </c>
    </row>
    <row r="44" spans="2:5" x14ac:dyDescent="0.25">
      <c r="C44"/>
      <c r="D44" s="7" t="str">
        <f>IFERROR(VLOOKUP(B44,Executado!$A$1:$B$998,2,FALSE),"")</f>
        <v/>
      </c>
      <c r="E44" s="10" t="str">
        <f t="shared" si="2"/>
        <v/>
      </c>
    </row>
    <row r="45" spans="2:5" x14ac:dyDescent="0.25">
      <c r="C45"/>
      <c r="D45" s="7" t="str">
        <f>IFERROR(VLOOKUP(B45,Executado!$A$1:$B$998,2,FALSE),"")</f>
        <v/>
      </c>
      <c r="E45" s="10" t="str">
        <f t="shared" si="2"/>
        <v/>
      </c>
    </row>
    <row r="46" spans="2:5" x14ac:dyDescent="0.25">
      <c r="C46"/>
      <c r="D46" s="7" t="str">
        <f>IFERROR(VLOOKUP(B46,Executado!$A$1:$B$998,2,FALSE),"")</f>
        <v/>
      </c>
      <c r="E46" s="10" t="str">
        <f t="shared" si="2"/>
        <v/>
      </c>
    </row>
    <row r="47" spans="2:5" x14ac:dyDescent="0.25">
      <c r="C47"/>
      <c r="D47" s="7" t="str">
        <f>IFERROR(VLOOKUP(B47,Executado!$A$1:$B$998,2,FALSE),"")</f>
        <v/>
      </c>
      <c r="E47" s="10" t="str">
        <f t="shared" si="2"/>
        <v/>
      </c>
    </row>
    <row r="48" spans="2:5" x14ac:dyDescent="0.25">
      <c r="C48"/>
      <c r="D48" s="7" t="str">
        <f>IFERROR(VLOOKUP(B48,Executado!$A$1:$B$998,2,FALSE),"")</f>
        <v/>
      </c>
      <c r="E48" s="10" t="str">
        <f t="shared" si="2"/>
        <v/>
      </c>
    </row>
    <row r="49" spans="3:5" x14ac:dyDescent="0.25">
      <c r="C49"/>
      <c r="D49" s="7" t="str">
        <f>IFERROR(VLOOKUP(B49,Executado!$A$1:$B$998,2,FALSE),"")</f>
        <v/>
      </c>
      <c r="E49" s="10" t="str">
        <f t="shared" si="2"/>
        <v/>
      </c>
    </row>
    <row r="50" spans="3:5" x14ac:dyDescent="0.25">
      <c r="C50"/>
      <c r="D50" s="7" t="str">
        <f>IFERROR(VLOOKUP(B50,Executado!$A$1:$B$998,2,FALSE),"")</f>
        <v/>
      </c>
      <c r="E50" s="10" t="str">
        <f t="shared" si="2"/>
        <v/>
      </c>
    </row>
    <row r="51" spans="3:5" x14ac:dyDescent="0.25">
      <c r="C51"/>
      <c r="D51" s="7" t="str">
        <f>IFERROR(VLOOKUP(B51,Executado!$A$1:$B$998,2,FALSE),"")</f>
        <v/>
      </c>
      <c r="E51" s="10" t="str">
        <f t="shared" si="2"/>
        <v/>
      </c>
    </row>
    <row r="52" spans="3:5" x14ac:dyDescent="0.25">
      <c r="C52"/>
      <c r="D52" s="7" t="str">
        <f>IFERROR(VLOOKUP(B52,Executado!$A$1:$B$998,2,FALSE),"")</f>
        <v/>
      </c>
      <c r="E52" s="10" t="str">
        <f t="shared" si="2"/>
        <v/>
      </c>
    </row>
    <row r="53" spans="3:5" x14ac:dyDescent="0.25">
      <c r="C53"/>
      <c r="D53" s="7" t="str">
        <f>IFERROR(VLOOKUP(B53,Executado!$A$1:$B$998,2,FALSE),"")</f>
        <v/>
      </c>
      <c r="E53" s="10" t="str">
        <f t="shared" si="2"/>
        <v/>
      </c>
    </row>
    <row r="54" spans="3:5" x14ac:dyDescent="0.25">
      <c r="C54"/>
      <c r="D54" s="7" t="str">
        <f>IFERROR(VLOOKUP(B54,Executado!$A$1:$B$998,2,FALSE),"")</f>
        <v/>
      </c>
      <c r="E54" s="10" t="str">
        <f t="shared" si="2"/>
        <v/>
      </c>
    </row>
    <row r="55" spans="3:5" x14ac:dyDescent="0.25">
      <c r="C55"/>
      <c r="D55" s="7" t="str">
        <f>IFERROR(VLOOKUP(B55,Executado!$A$1:$B$998,2,FALSE),"")</f>
        <v/>
      </c>
      <c r="E55" s="10" t="str">
        <f t="shared" si="2"/>
        <v/>
      </c>
    </row>
    <row r="56" spans="3:5" x14ac:dyDescent="0.25">
      <c r="C56"/>
      <c r="D56" s="7" t="str">
        <f>IFERROR(VLOOKUP(B56,Executado!$A$1:$B$998,2,FALSE),"")</f>
        <v/>
      </c>
      <c r="E56" s="10" t="str">
        <f t="shared" si="2"/>
        <v/>
      </c>
    </row>
    <row r="57" spans="3:5" x14ac:dyDescent="0.25">
      <c r="C57"/>
      <c r="D57" s="7" t="str">
        <f>IFERROR(VLOOKUP(B57,Executado!$A$1:$B$998,2,FALSE),"")</f>
        <v/>
      </c>
      <c r="E57" s="10" t="str">
        <f t="shared" si="2"/>
        <v/>
      </c>
    </row>
    <row r="58" spans="3:5" x14ac:dyDescent="0.25">
      <c r="D58" s="7" t="str">
        <f>IFERROR(VLOOKUP(B58,Executado!$A$1:$B$998,2,FALSE),"")</f>
        <v/>
      </c>
      <c r="E58" s="10" t="str">
        <f t="shared" si="2"/>
        <v/>
      </c>
    </row>
    <row r="59" spans="3:5" x14ac:dyDescent="0.25">
      <c r="D59" s="7" t="str">
        <f>IFERROR(VLOOKUP(B59,Executado!$A$1:$B$998,2,FALSE),"")</f>
        <v/>
      </c>
      <c r="E59" s="10" t="str">
        <f t="shared" si="2"/>
        <v/>
      </c>
    </row>
    <row r="60" spans="3:5" x14ac:dyDescent="0.25">
      <c r="D60" s="7" t="str">
        <f>IFERROR(VLOOKUP(B60,Executado!$A$1:$B$998,2,FALSE),"")</f>
        <v/>
      </c>
      <c r="E60" s="10" t="str">
        <f t="shared" si="2"/>
        <v/>
      </c>
    </row>
    <row r="61" spans="3:5" x14ac:dyDescent="0.25">
      <c r="D61" s="7" t="str">
        <f>IFERROR(VLOOKUP(B61,Executado!$A$1:$B$998,2,FALSE),"")</f>
        <v/>
      </c>
      <c r="E61" s="10" t="str">
        <f t="shared" si="2"/>
        <v/>
      </c>
    </row>
    <row r="62" spans="3:5" x14ac:dyDescent="0.25">
      <c r="D62" s="7" t="str">
        <f>IFERROR(VLOOKUP(B62,Executado!$A$1:$B$998,2,FALSE),"")</f>
        <v/>
      </c>
      <c r="E62" s="10" t="str">
        <f t="shared" si="2"/>
        <v/>
      </c>
    </row>
    <row r="63" spans="3:5" x14ac:dyDescent="0.25">
      <c r="D63" s="7" t="str">
        <f>IFERROR(VLOOKUP(B63,Executado!$A$1:$B$998,2,FALSE),"")</f>
        <v/>
      </c>
      <c r="E63" s="10" t="str">
        <f t="shared" si="2"/>
        <v/>
      </c>
    </row>
    <row r="64" spans="3:5" x14ac:dyDescent="0.25">
      <c r="D64" s="7" t="str">
        <f>IFERROR(VLOOKUP(B64,Executado!$A$1:$B$998,2,FALSE),"")</f>
        <v/>
      </c>
      <c r="E64" s="10" t="str">
        <f t="shared" si="2"/>
        <v/>
      </c>
    </row>
    <row r="65" spans="4:5" x14ac:dyDescent="0.25">
      <c r="D65" s="7" t="str">
        <f>IFERROR(VLOOKUP(B65,Executado!$A$1:$B$998,2,FALSE),"")</f>
        <v/>
      </c>
      <c r="E65" s="10" t="str">
        <f t="shared" si="2"/>
        <v/>
      </c>
    </row>
    <row r="66" spans="4:5" x14ac:dyDescent="0.25">
      <c r="D66" s="7" t="str">
        <f>IFERROR(VLOOKUP(B66,Executado!$A$1:$B$998,2,FALSE),"")</f>
        <v/>
      </c>
      <c r="E66" s="10" t="str">
        <f t="shared" si="2"/>
        <v/>
      </c>
    </row>
    <row r="67" spans="4:5" x14ac:dyDescent="0.25">
      <c r="D67" s="7" t="str">
        <f>IFERROR(VLOOKUP(B67,Executado!$A$1:$B$998,2,FALSE),"")</f>
        <v/>
      </c>
      <c r="E67" s="10" t="str">
        <f t="shared" si="2"/>
        <v/>
      </c>
    </row>
    <row r="68" spans="4:5" x14ac:dyDescent="0.25">
      <c r="D68" s="7" t="str">
        <f>IFERROR(VLOOKUP(B68,Executado!$A$1:$B$998,2,FALSE),"")</f>
        <v/>
      </c>
      <c r="E68" s="10" t="str">
        <f t="shared" si="2"/>
        <v/>
      </c>
    </row>
    <row r="69" spans="4:5" x14ac:dyDescent="0.25">
      <c r="D69" s="7" t="str">
        <f>IFERROR(VLOOKUP(B69,Executado!$A$1:$B$998,2,FALSE),"")</f>
        <v/>
      </c>
      <c r="E69" s="10" t="str">
        <f t="shared" ref="E69:E101" si="3">IFERROR(D69/C69,"")</f>
        <v/>
      </c>
    </row>
    <row r="70" spans="4:5" x14ac:dyDescent="0.25">
      <c r="D70" s="7" t="str">
        <f>IFERROR(VLOOKUP(B70,Executado!$A$1:$B$998,2,FALSE),"")</f>
        <v/>
      </c>
      <c r="E70" s="10" t="str">
        <f t="shared" si="3"/>
        <v/>
      </c>
    </row>
    <row r="71" spans="4:5" x14ac:dyDescent="0.25">
      <c r="D71" s="7" t="str">
        <f>IFERROR(VLOOKUP(B71,Executado!$A$1:$B$998,2,FALSE),"")</f>
        <v/>
      </c>
      <c r="E71" s="10" t="str">
        <f t="shared" si="3"/>
        <v/>
      </c>
    </row>
    <row r="72" spans="4:5" x14ac:dyDescent="0.25">
      <c r="D72" s="7" t="str">
        <f>IFERROR(VLOOKUP(B72,Executado!$A$1:$B$998,2,FALSE),"")</f>
        <v/>
      </c>
      <c r="E72" s="10" t="str">
        <f t="shared" si="3"/>
        <v/>
      </c>
    </row>
    <row r="73" spans="4:5" x14ac:dyDescent="0.25">
      <c r="D73" s="7" t="str">
        <f>IFERROR(VLOOKUP(B73,Executado!$A$1:$B$998,2,FALSE),"")</f>
        <v/>
      </c>
      <c r="E73" s="10" t="str">
        <f t="shared" si="3"/>
        <v/>
      </c>
    </row>
    <row r="74" spans="4:5" x14ac:dyDescent="0.25">
      <c r="D74" s="7" t="str">
        <f>IFERROR(VLOOKUP(B74,Executado!$A$1:$B$998,2,FALSE),"")</f>
        <v/>
      </c>
      <c r="E74" s="10" t="str">
        <f t="shared" si="3"/>
        <v/>
      </c>
    </row>
    <row r="75" spans="4:5" x14ac:dyDescent="0.25">
      <c r="D75" s="7" t="str">
        <f>IFERROR(VLOOKUP(B75,Executado!$A$1:$B$998,2,FALSE),"")</f>
        <v/>
      </c>
      <c r="E75" s="10" t="str">
        <f t="shared" si="3"/>
        <v/>
      </c>
    </row>
    <row r="76" spans="4:5" x14ac:dyDescent="0.25">
      <c r="D76" s="7" t="str">
        <f>IFERROR(VLOOKUP(B76,Executado!$A$1:$B$998,2,FALSE),"")</f>
        <v/>
      </c>
      <c r="E76" s="10" t="str">
        <f t="shared" si="3"/>
        <v/>
      </c>
    </row>
    <row r="77" spans="4:5" x14ac:dyDescent="0.25">
      <c r="D77" s="7" t="str">
        <f>IFERROR(VLOOKUP(B77,Executado!$A$1:$B$998,2,FALSE),"")</f>
        <v/>
      </c>
      <c r="E77" s="10" t="str">
        <f t="shared" si="3"/>
        <v/>
      </c>
    </row>
    <row r="78" spans="4:5" x14ac:dyDescent="0.25">
      <c r="D78" s="7" t="str">
        <f>IFERROR(VLOOKUP(B78,Executado!$A$1:$B$998,2,FALSE),"")</f>
        <v/>
      </c>
      <c r="E78" s="10" t="str">
        <f t="shared" si="3"/>
        <v/>
      </c>
    </row>
    <row r="79" spans="4:5" x14ac:dyDescent="0.25">
      <c r="D79" s="7" t="str">
        <f>IFERROR(VLOOKUP(B79,Executado!$A$1:$B$998,2,FALSE),"")</f>
        <v/>
      </c>
      <c r="E79" s="10" t="str">
        <f t="shared" si="3"/>
        <v/>
      </c>
    </row>
    <row r="80" spans="4:5" x14ac:dyDescent="0.25">
      <c r="D80" s="7" t="str">
        <f>IFERROR(VLOOKUP(B80,Executado!$A$1:$B$998,2,FALSE),"")</f>
        <v/>
      </c>
      <c r="E80" s="10" t="str">
        <f t="shared" si="3"/>
        <v/>
      </c>
    </row>
    <row r="81" spans="4:5" x14ac:dyDescent="0.25">
      <c r="D81" s="7" t="str">
        <f>IFERROR(VLOOKUP(B81,Executado!$A$1:$B$998,2,FALSE),"")</f>
        <v/>
      </c>
      <c r="E81" s="10" t="str">
        <f t="shared" si="3"/>
        <v/>
      </c>
    </row>
    <row r="82" spans="4:5" x14ac:dyDescent="0.25">
      <c r="D82" s="7" t="str">
        <f>IFERROR(VLOOKUP(B82,Executado!$A$1:$B$998,2,FALSE),"")</f>
        <v/>
      </c>
      <c r="E82" s="10" t="str">
        <f t="shared" si="3"/>
        <v/>
      </c>
    </row>
    <row r="83" spans="4:5" x14ac:dyDescent="0.25">
      <c r="D83" s="7" t="str">
        <f>IFERROR(VLOOKUP(B83,Executado!$A$1:$B$998,2,FALSE),"")</f>
        <v/>
      </c>
      <c r="E83" s="10" t="str">
        <f t="shared" si="3"/>
        <v/>
      </c>
    </row>
    <row r="84" spans="4:5" x14ac:dyDescent="0.25">
      <c r="D84" s="7" t="str">
        <f>IFERROR(VLOOKUP(B84,Executado!$A$1:$B$998,2,FALSE),"")</f>
        <v/>
      </c>
      <c r="E84" s="10" t="str">
        <f t="shared" si="3"/>
        <v/>
      </c>
    </row>
    <row r="85" spans="4:5" x14ac:dyDescent="0.25">
      <c r="D85" s="7" t="str">
        <f>IFERROR(VLOOKUP(B85,Executado!$A$1:$B$998,2,FALSE),"")</f>
        <v/>
      </c>
      <c r="E85" s="10" t="str">
        <f t="shared" si="3"/>
        <v/>
      </c>
    </row>
    <row r="86" spans="4:5" x14ac:dyDescent="0.25">
      <c r="D86" s="7" t="str">
        <f>IFERROR(VLOOKUP(B86,Executado!$A$1:$B$998,2,FALSE),"")</f>
        <v/>
      </c>
      <c r="E86" s="10" t="str">
        <f t="shared" si="3"/>
        <v/>
      </c>
    </row>
    <row r="87" spans="4:5" x14ac:dyDescent="0.25">
      <c r="D87" s="7" t="str">
        <f>IFERROR(VLOOKUP(B87,Executado!$A$1:$B$998,2,FALSE),"")</f>
        <v/>
      </c>
      <c r="E87" s="10" t="str">
        <f t="shared" si="3"/>
        <v/>
      </c>
    </row>
    <row r="88" spans="4:5" x14ac:dyDescent="0.25">
      <c r="D88" s="7" t="str">
        <f>IFERROR(VLOOKUP(B88,Executado!$A$1:$B$998,2,FALSE),"")</f>
        <v/>
      </c>
      <c r="E88" s="10" t="str">
        <f t="shared" si="3"/>
        <v/>
      </c>
    </row>
    <row r="89" spans="4:5" x14ac:dyDescent="0.25">
      <c r="D89" s="7" t="str">
        <f>IFERROR(VLOOKUP(B89,Executado!$A$1:$B$998,2,FALSE),"")</f>
        <v/>
      </c>
      <c r="E89" s="10" t="str">
        <f t="shared" si="3"/>
        <v/>
      </c>
    </row>
    <row r="90" spans="4:5" x14ac:dyDescent="0.25">
      <c r="D90" s="7" t="str">
        <f>IFERROR(VLOOKUP(B90,Executado!$A$1:$B$998,2,FALSE),"")</f>
        <v/>
      </c>
      <c r="E90" s="10" t="str">
        <f t="shared" si="3"/>
        <v/>
      </c>
    </row>
    <row r="91" spans="4:5" x14ac:dyDescent="0.25">
      <c r="D91" s="7" t="str">
        <f>IFERROR(VLOOKUP(B91,Executado!$A$1:$B$998,2,FALSE),"")</f>
        <v/>
      </c>
      <c r="E91" s="10" t="str">
        <f t="shared" si="3"/>
        <v/>
      </c>
    </row>
    <row r="92" spans="4:5" x14ac:dyDescent="0.25">
      <c r="D92" s="7" t="str">
        <f>IFERROR(VLOOKUP(B92,Executado!$A$1:$B$998,2,FALSE),"")</f>
        <v/>
      </c>
      <c r="E92" s="10" t="str">
        <f t="shared" si="3"/>
        <v/>
      </c>
    </row>
    <row r="93" spans="4:5" x14ac:dyDescent="0.25">
      <c r="D93" s="7" t="str">
        <f>IFERROR(VLOOKUP(B93,Executado!$A$1:$B$998,2,FALSE),"")</f>
        <v/>
      </c>
      <c r="E93" s="10" t="str">
        <f t="shared" si="3"/>
        <v/>
      </c>
    </row>
    <row r="94" spans="4:5" x14ac:dyDescent="0.25">
      <c r="D94" s="7" t="str">
        <f>IFERROR(VLOOKUP(B94,Executado!$A$1:$B$998,2,FALSE),"")</f>
        <v/>
      </c>
      <c r="E94" s="10" t="str">
        <f t="shared" si="3"/>
        <v/>
      </c>
    </row>
    <row r="95" spans="4:5" x14ac:dyDescent="0.25">
      <c r="D95" s="7" t="str">
        <f>IFERROR(VLOOKUP(B95,Executado!$A$1:$B$998,2,FALSE),"")</f>
        <v/>
      </c>
      <c r="E95" s="10" t="str">
        <f t="shared" si="3"/>
        <v/>
      </c>
    </row>
    <row r="96" spans="4:5" x14ac:dyDescent="0.25">
      <c r="D96" s="7" t="str">
        <f>IFERROR(VLOOKUP(B96,Executado!$A$1:$B$998,2,FALSE),"")</f>
        <v/>
      </c>
      <c r="E96" s="10" t="str">
        <f t="shared" si="3"/>
        <v/>
      </c>
    </row>
    <row r="97" spans="4:5" x14ac:dyDescent="0.25">
      <c r="D97" s="7" t="str">
        <f>IFERROR(VLOOKUP(B97,Executado!$A$1:$B$998,2,FALSE),"")</f>
        <v/>
      </c>
      <c r="E97" s="10" t="str">
        <f t="shared" si="3"/>
        <v/>
      </c>
    </row>
    <row r="98" spans="4:5" x14ac:dyDescent="0.25">
      <c r="D98" s="7" t="str">
        <f>IFERROR(VLOOKUP(B98,Executado!$A$1:$B$998,2,FALSE),"")</f>
        <v/>
      </c>
      <c r="E98" s="10" t="str">
        <f t="shared" si="3"/>
        <v/>
      </c>
    </row>
    <row r="99" spans="4:5" x14ac:dyDescent="0.25">
      <c r="D99" s="7" t="str">
        <f>IFERROR(VLOOKUP(B99,Executado!$A$1:$B$998,2,FALSE),"")</f>
        <v/>
      </c>
      <c r="E99" s="10" t="str">
        <f t="shared" si="3"/>
        <v/>
      </c>
    </row>
    <row r="100" spans="4:5" x14ac:dyDescent="0.25">
      <c r="D100" s="7" t="str">
        <f>IFERROR(VLOOKUP(B100,Executado!$A$1:$B$998,2,FALSE),"")</f>
        <v/>
      </c>
      <c r="E100" s="10" t="str">
        <f t="shared" si="3"/>
        <v/>
      </c>
    </row>
    <row r="101" spans="4:5" x14ac:dyDescent="0.25">
      <c r="D101" s="7" t="str">
        <f>IFERROR(VLOOKUP(B101,Executado!$A$1:$B$998,2,FALSE),"")</f>
        <v/>
      </c>
      <c r="E101" s="10" t="str">
        <f t="shared" si="3"/>
        <v/>
      </c>
    </row>
  </sheetData>
  <pageMargins left="0.511811024" right="0.511811024" top="0.78740157499999996" bottom="0.78740157499999996" header="0.31496062000000002" footer="0.31496062000000002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4860-398B-42B0-B81F-BE27047A34A7}">
  <dimension ref="A1:C40"/>
  <sheetViews>
    <sheetView topLeftCell="A22" workbookViewId="0">
      <selection activeCell="B41" sqref="B41"/>
    </sheetView>
  </sheetViews>
  <sheetFormatPr defaultRowHeight="15" x14ac:dyDescent="0.25"/>
  <cols>
    <col min="1" max="1" width="67.7109375" customWidth="1"/>
    <col min="2" max="2" width="18" bestFit="1" customWidth="1"/>
    <col min="3" max="3" width="38.140625" bestFit="1" customWidth="1"/>
  </cols>
  <sheetData>
    <row r="1" spans="1:3" x14ac:dyDescent="0.25">
      <c r="B1" s="2" t="s">
        <v>28</v>
      </c>
      <c r="C1" t="s" vm="1">
        <v>29</v>
      </c>
    </row>
    <row r="3" spans="1:3" x14ac:dyDescent="0.25">
      <c r="B3" t="s">
        <v>27</v>
      </c>
    </row>
    <row r="4" spans="1:3" x14ac:dyDescent="0.25">
      <c r="A4" t="s">
        <v>15</v>
      </c>
      <c r="B4" s="5">
        <v>5865</v>
      </c>
    </row>
    <row r="5" spans="1:3" x14ac:dyDescent="0.25">
      <c r="B5" s="5"/>
    </row>
    <row r="6" spans="1:3" x14ac:dyDescent="0.25">
      <c r="B6" s="2" t="s">
        <v>28</v>
      </c>
      <c r="C6" t="s" vm="1">
        <v>29</v>
      </c>
    </row>
    <row r="7" spans="1:3" x14ac:dyDescent="0.25">
      <c r="B7" s="2" t="s">
        <v>30</v>
      </c>
      <c r="C7" t="s" vm="2">
        <v>31</v>
      </c>
    </row>
    <row r="8" spans="1:3" x14ac:dyDescent="0.25">
      <c r="B8" s="2" t="s">
        <v>32</v>
      </c>
      <c r="C8" t="s" vm="3">
        <v>31</v>
      </c>
    </row>
    <row r="9" spans="1:3" x14ac:dyDescent="0.25">
      <c r="B9" s="2" t="s">
        <v>33</v>
      </c>
      <c r="C9" t="s" vm="4">
        <v>34</v>
      </c>
    </row>
    <row r="11" spans="1:3" x14ac:dyDescent="0.25">
      <c r="B11" t="s">
        <v>27</v>
      </c>
    </row>
    <row r="12" spans="1:3" x14ac:dyDescent="0.25">
      <c r="A12" t="s">
        <v>16</v>
      </c>
      <c r="B12" s="5">
        <v>122</v>
      </c>
    </row>
    <row r="14" spans="1:3" x14ac:dyDescent="0.25">
      <c r="B14" s="2" t="s">
        <v>28</v>
      </c>
      <c r="C14" t="s" vm="1">
        <v>29</v>
      </c>
    </row>
    <row r="15" spans="1:3" x14ac:dyDescent="0.25">
      <c r="B15" s="2" t="s">
        <v>39</v>
      </c>
      <c r="C15" t="s" vm="5">
        <v>31</v>
      </c>
    </row>
    <row r="17" spans="1:3" x14ac:dyDescent="0.25">
      <c r="B17" t="s">
        <v>27</v>
      </c>
    </row>
    <row r="18" spans="1:3" x14ac:dyDescent="0.25">
      <c r="A18" t="s">
        <v>1</v>
      </c>
      <c r="B18" s="5">
        <v>716</v>
      </c>
    </row>
    <row r="20" spans="1:3" x14ac:dyDescent="0.25">
      <c r="B20" s="2" t="s">
        <v>28</v>
      </c>
      <c r="C20" t="s" vm="1">
        <v>29</v>
      </c>
    </row>
    <row r="22" spans="1:3" x14ac:dyDescent="0.25">
      <c r="B22" t="s">
        <v>40</v>
      </c>
    </row>
    <row r="23" spans="1:3" x14ac:dyDescent="0.25">
      <c r="B23" s="9">
        <v>7464</v>
      </c>
    </row>
    <row r="25" spans="1:3" x14ac:dyDescent="0.25">
      <c r="B25" s="2" t="s">
        <v>28</v>
      </c>
      <c r="C25" t="s" vm="1">
        <v>29</v>
      </c>
    </row>
    <row r="27" spans="1:3" x14ac:dyDescent="0.25">
      <c r="B27" t="s">
        <v>41</v>
      </c>
    </row>
    <row r="28" spans="1:3" x14ac:dyDescent="0.25">
      <c r="B28" s="1">
        <v>0</v>
      </c>
    </row>
    <row r="30" spans="1:3" x14ac:dyDescent="0.25">
      <c r="A30" t="s">
        <v>17</v>
      </c>
      <c r="B30" s="1">
        <f>B23+B28</f>
        <v>7464</v>
      </c>
    </row>
    <row r="32" spans="1:3" x14ac:dyDescent="0.25">
      <c r="B32" s="2" t="s">
        <v>28</v>
      </c>
      <c r="C32" t="s" vm="1">
        <v>29</v>
      </c>
    </row>
    <row r="33" spans="1:3" x14ac:dyDescent="0.25">
      <c r="B33" s="2" t="s">
        <v>71</v>
      </c>
      <c r="C33" t="s" vm="6">
        <v>31</v>
      </c>
    </row>
    <row r="35" spans="1:3" x14ac:dyDescent="0.25">
      <c r="B35" s="2" t="s">
        <v>0</v>
      </c>
      <c r="C35" t="s">
        <v>27</v>
      </c>
    </row>
    <row r="36" spans="1:3" x14ac:dyDescent="0.25">
      <c r="B36" s="3" t="s">
        <v>45</v>
      </c>
      <c r="C36" s="9">
        <v>1219</v>
      </c>
    </row>
    <row r="37" spans="1:3" x14ac:dyDescent="0.25">
      <c r="C37" s="8"/>
    </row>
    <row r="38" spans="1:3" x14ac:dyDescent="0.25">
      <c r="B38" s="8" t="s">
        <v>72</v>
      </c>
      <c r="C38" s="8">
        <f>VLOOKUP(Executado!B36,'Estimativa ME+EPP'!A2:P28,13,FALSE)</f>
        <v>68530</v>
      </c>
    </row>
    <row r="40" spans="1:3" x14ac:dyDescent="0.25">
      <c r="A40" t="s">
        <v>7</v>
      </c>
      <c r="B40">
        <f>(C36/C38)</f>
        <v>1.7787830147380709E-2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F3C3-73EB-4B81-A403-5D6CAC409277}">
  <dimension ref="A1:P29"/>
  <sheetViews>
    <sheetView workbookViewId="0">
      <selection activeCell="A25" sqref="A25:M25"/>
    </sheetView>
  </sheetViews>
  <sheetFormatPr defaultRowHeight="15" x14ac:dyDescent="0.25"/>
  <sheetData>
    <row r="1" spans="1:16" ht="15.75" thickBot="1" x14ac:dyDescent="0.3">
      <c r="A1" s="11" t="s">
        <v>42</v>
      </c>
      <c r="B1" s="12">
        <v>2009</v>
      </c>
      <c r="C1" s="12">
        <v>2010</v>
      </c>
      <c r="D1" s="12">
        <v>2011</v>
      </c>
      <c r="E1" s="12">
        <v>2012</v>
      </c>
      <c r="F1" s="12">
        <v>2013</v>
      </c>
      <c r="G1" s="12">
        <v>2014</v>
      </c>
      <c r="H1" s="12">
        <v>2015</v>
      </c>
      <c r="I1" s="12">
        <v>2016</v>
      </c>
      <c r="J1" s="12">
        <v>2017</v>
      </c>
      <c r="K1" s="12">
        <v>2018</v>
      </c>
      <c r="L1" s="12">
        <v>2019</v>
      </c>
      <c r="M1" s="12">
        <v>2020</v>
      </c>
      <c r="N1" s="12">
        <v>2021</v>
      </c>
      <c r="O1" s="12">
        <v>2022</v>
      </c>
      <c r="P1" s="12">
        <v>2023</v>
      </c>
    </row>
    <row r="2" spans="1:16" ht="15.75" thickBot="1" x14ac:dyDescent="0.3">
      <c r="A2" s="13" t="s">
        <v>43</v>
      </c>
      <c r="B2" s="14">
        <v>5588</v>
      </c>
      <c r="C2" s="14">
        <v>6939</v>
      </c>
      <c r="D2" s="14">
        <v>7263</v>
      </c>
      <c r="E2" s="14">
        <v>7566</v>
      </c>
      <c r="F2" s="14">
        <v>8035</v>
      </c>
      <c r="G2" s="14">
        <v>9438</v>
      </c>
      <c r="H2" s="14">
        <v>10140</v>
      </c>
      <c r="I2" s="14">
        <v>11101</v>
      </c>
      <c r="J2" s="14">
        <v>12063</v>
      </c>
      <c r="K2" s="14">
        <v>13024</v>
      </c>
      <c r="L2" s="14">
        <v>13985</v>
      </c>
      <c r="M2" s="14">
        <v>14946</v>
      </c>
      <c r="N2" s="14">
        <v>15908</v>
      </c>
      <c r="O2" s="14">
        <v>16871</v>
      </c>
      <c r="P2" s="14">
        <v>17833</v>
      </c>
    </row>
    <row r="3" spans="1:16" ht="15.75" thickBot="1" x14ac:dyDescent="0.3">
      <c r="A3" s="13" t="s">
        <v>44</v>
      </c>
      <c r="B3" s="14">
        <v>22671</v>
      </c>
      <c r="C3" s="14">
        <v>28154</v>
      </c>
      <c r="D3" s="14">
        <v>30034</v>
      </c>
      <c r="E3" s="14">
        <v>30703</v>
      </c>
      <c r="F3" s="14">
        <v>32890</v>
      </c>
      <c r="G3" s="14">
        <v>38885</v>
      </c>
      <c r="H3" s="14">
        <v>42918</v>
      </c>
      <c r="I3" s="14">
        <v>47549</v>
      </c>
      <c r="J3" s="14">
        <v>52184</v>
      </c>
      <c r="K3" s="14">
        <v>56824</v>
      </c>
      <c r="L3" s="14">
        <v>61468</v>
      </c>
      <c r="M3" s="14">
        <v>66114</v>
      </c>
      <c r="N3" s="14">
        <v>70766</v>
      </c>
      <c r="O3" s="14">
        <v>75421</v>
      </c>
      <c r="P3" s="14">
        <v>80080</v>
      </c>
    </row>
    <row r="4" spans="1:16" ht="15.75" thickBot="1" x14ac:dyDescent="0.3">
      <c r="A4" s="13" t="s">
        <v>45</v>
      </c>
      <c r="B4" s="14">
        <v>21789</v>
      </c>
      <c r="C4" s="14">
        <v>28060</v>
      </c>
      <c r="D4" s="14">
        <v>29689</v>
      </c>
      <c r="E4" s="14">
        <v>31419</v>
      </c>
      <c r="F4" s="14">
        <v>33553</v>
      </c>
      <c r="G4" s="14">
        <v>39804</v>
      </c>
      <c r="H4" s="14">
        <v>44143</v>
      </c>
      <c r="I4" s="14">
        <v>49001</v>
      </c>
      <c r="J4" s="14">
        <v>53868</v>
      </c>
      <c r="K4" s="14">
        <v>58747</v>
      </c>
      <c r="L4" s="14">
        <v>63634</v>
      </c>
      <c r="M4" s="14">
        <v>68530</v>
      </c>
      <c r="N4" s="14">
        <v>73434</v>
      </c>
      <c r="O4" s="14">
        <v>78345</v>
      </c>
      <c r="P4" s="14">
        <v>83264</v>
      </c>
    </row>
    <row r="5" spans="1:16" ht="15.75" thickBot="1" x14ac:dyDescent="0.3">
      <c r="A5" s="13" t="s">
        <v>46</v>
      </c>
      <c r="B5" s="14">
        <v>5266</v>
      </c>
      <c r="C5" s="14">
        <v>6706</v>
      </c>
      <c r="D5" s="14">
        <v>7158</v>
      </c>
      <c r="E5" s="14">
        <v>7221</v>
      </c>
      <c r="F5" s="14">
        <v>7680</v>
      </c>
      <c r="G5" s="14">
        <v>9255</v>
      </c>
      <c r="H5" s="14">
        <v>10539</v>
      </c>
      <c r="I5" s="14">
        <v>11787</v>
      </c>
      <c r="J5" s="14">
        <v>13035</v>
      </c>
      <c r="K5" s="14">
        <v>14285</v>
      </c>
      <c r="L5" s="14">
        <v>15536</v>
      </c>
      <c r="M5" s="14">
        <v>16789</v>
      </c>
      <c r="N5" s="14">
        <v>18045</v>
      </c>
      <c r="O5" s="14">
        <v>19301</v>
      </c>
      <c r="P5" s="14">
        <v>20557</v>
      </c>
    </row>
    <row r="6" spans="1:16" ht="15.75" thickBot="1" x14ac:dyDescent="0.3">
      <c r="A6" s="13" t="s">
        <v>47</v>
      </c>
      <c r="B6" s="14">
        <v>141582</v>
      </c>
      <c r="C6" s="14">
        <v>173050</v>
      </c>
      <c r="D6" s="14">
        <v>182432</v>
      </c>
      <c r="E6" s="14">
        <v>187770</v>
      </c>
      <c r="F6" s="14">
        <v>198485</v>
      </c>
      <c r="G6" s="14">
        <v>231632</v>
      </c>
      <c r="H6" s="14">
        <v>244021</v>
      </c>
      <c r="I6" s="14">
        <v>266513</v>
      </c>
      <c r="J6" s="14">
        <v>289023</v>
      </c>
      <c r="K6" s="14">
        <v>311553</v>
      </c>
      <c r="L6" s="14">
        <v>334100</v>
      </c>
      <c r="M6" s="14">
        <v>356665</v>
      </c>
      <c r="N6" s="14">
        <v>379246</v>
      </c>
      <c r="O6" s="14">
        <v>401842</v>
      </c>
      <c r="P6" s="14">
        <v>424453</v>
      </c>
    </row>
    <row r="7" spans="1:16" ht="15.75" thickBot="1" x14ac:dyDescent="0.3">
      <c r="A7" s="13" t="s">
        <v>48</v>
      </c>
      <c r="B7" s="14">
        <v>88022</v>
      </c>
      <c r="C7" s="14">
        <v>104701</v>
      </c>
      <c r="D7" s="14">
        <v>108794</v>
      </c>
      <c r="E7" s="14">
        <v>111091</v>
      </c>
      <c r="F7" s="14">
        <v>115335</v>
      </c>
      <c r="G7" s="14">
        <v>133536</v>
      </c>
      <c r="H7" s="14">
        <v>141998</v>
      </c>
      <c r="I7" s="14">
        <v>154704</v>
      </c>
      <c r="J7" s="14">
        <v>167422</v>
      </c>
      <c r="K7" s="14">
        <v>180149</v>
      </c>
      <c r="L7" s="14">
        <v>192888</v>
      </c>
      <c r="M7" s="14">
        <v>205635</v>
      </c>
      <c r="N7" s="14">
        <v>218392</v>
      </c>
      <c r="O7" s="14">
        <v>231159</v>
      </c>
      <c r="P7" s="14">
        <v>243933</v>
      </c>
    </row>
    <row r="8" spans="1:16" ht="15.75" thickBot="1" x14ac:dyDescent="0.3">
      <c r="A8" s="13" t="s">
        <v>49</v>
      </c>
      <c r="B8" s="14">
        <v>57036</v>
      </c>
      <c r="C8" s="14">
        <v>65098</v>
      </c>
      <c r="D8" s="14">
        <v>68811</v>
      </c>
      <c r="E8" s="14">
        <v>72346</v>
      </c>
      <c r="F8" s="14">
        <v>75004</v>
      </c>
      <c r="G8" s="14">
        <v>88479</v>
      </c>
      <c r="H8" s="14">
        <v>91617</v>
      </c>
      <c r="I8" s="14">
        <v>99413</v>
      </c>
      <c r="J8" s="14">
        <v>107218</v>
      </c>
      <c r="K8" s="14">
        <v>115029</v>
      </c>
      <c r="L8" s="14">
        <v>122850</v>
      </c>
      <c r="M8" s="14">
        <v>130675</v>
      </c>
      <c r="N8" s="14">
        <v>138510</v>
      </c>
      <c r="O8" s="14">
        <v>146349</v>
      </c>
      <c r="P8" s="14">
        <v>154197</v>
      </c>
    </row>
    <row r="9" spans="1:16" ht="15.75" thickBot="1" x14ac:dyDescent="0.3">
      <c r="A9" s="13" t="s">
        <v>50</v>
      </c>
      <c r="B9" s="14">
        <v>63370</v>
      </c>
      <c r="C9" s="14">
        <v>70940</v>
      </c>
      <c r="D9" s="14">
        <v>74272</v>
      </c>
      <c r="E9" s="14">
        <v>77336</v>
      </c>
      <c r="F9" s="14">
        <v>78792</v>
      </c>
      <c r="G9" s="14">
        <v>88764</v>
      </c>
      <c r="H9" s="14">
        <v>92099</v>
      </c>
      <c r="I9" s="14">
        <v>98160</v>
      </c>
      <c r="J9" s="14">
        <v>104220</v>
      </c>
      <c r="K9" s="14">
        <v>110279</v>
      </c>
      <c r="L9" s="14">
        <v>116338</v>
      </c>
      <c r="M9" s="14">
        <v>122397</v>
      </c>
      <c r="N9" s="14">
        <v>128455</v>
      </c>
      <c r="O9" s="14">
        <v>134512</v>
      </c>
      <c r="P9" s="14">
        <v>140570</v>
      </c>
    </row>
    <row r="10" spans="1:16" ht="15.75" thickBot="1" x14ac:dyDescent="0.3">
      <c r="A10" s="13" t="s">
        <v>51</v>
      </c>
      <c r="B10" s="14">
        <v>104797</v>
      </c>
      <c r="C10" s="14">
        <v>119839</v>
      </c>
      <c r="D10" s="14">
        <v>126443</v>
      </c>
      <c r="E10" s="14">
        <v>131753</v>
      </c>
      <c r="F10" s="14">
        <v>138017</v>
      </c>
      <c r="G10" s="14">
        <v>159819</v>
      </c>
      <c r="H10" s="14">
        <v>176284</v>
      </c>
      <c r="I10" s="14">
        <v>193020</v>
      </c>
      <c r="J10" s="14">
        <v>209771</v>
      </c>
      <c r="K10" s="14">
        <v>226536</v>
      </c>
      <c r="L10" s="14">
        <v>243316</v>
      </c>
      <c r="M10" s="14">
        <v>260109</v>
      </c>
      <c r="N10" s="14">
        <v>276914</v>
      </c>
      <c r="O10" s="14">
        <v>293734</v>
      </c>
      <c r="P10" s="14">
        <v>310564</v>
      </c>
    </row>
    <row r="11" spans="1:16" ht="15.75" thickBot="1" x14ac:dyDescent="0.3">
      <c r="A11" s="13" t="s">
        <v>52</v>
      </c>
      <c r="B11" s="14">
        <v>36745</v>
      </c>
      <c r="C11" s="14">
        <v>47123</v>
      </c>
      <c r="D11" s="14">
        <v>50691</v>
      </c>
      <c r="E11" s="14">
        <v>52605</v>
      </c>
      <c r="F11" s="14">
        <v>57477</v>
      </c>
      <c r="G11" s="14">
        <v>69894</v>
      </c>
      <c r="H11" s="14">
        <v>78828</v>
      </c>
      <c r="I11" s="14">
        <v>88107</v>
      </c>
      <c r="J11" s="14">
        <v>97396</v>
      </c>
      <c r="K11" s="14">
        <v>106695</v>
      </c>
      <c r="L11" s="14">
        <v>116003</v>
      </c>
      <c r="M11" s="14">
        <v>125317</v>
      </c>
      <c r="N11" s="14">
        <v>134640</v>
      </c>
      <c r="O11" s="14">
        <v>143970</v>
      </c>
      <c r="P11" s="14">
        <v>153306</v>
      </c>
    </row>
    <row r="12" spans="1:16" ht="15.75" thickBot="1" x14ac:dyDescent="0.3">
      <c r="A12" s="13" t="s">
        <v>53</v>
      </c>
      <c r="B12" s="14">
        <v>362384</v>
      </c>
      <c r="C12" s="14">
        <v>406634</v>
      </c>
      <c r="D12" s="14">
        <v>424919</v>
      </c>
      <c r="E12" s="14">
        <v>444904</v>
      </c>
      <c r="F12" s="14">
        <v>458969</v>
      </c>
      <c r="G12" s="14">
        <v>513864</v>
      </c>
      <c r="H12" s="14">
        <v>529889</v>
      </c>
      <c r="I12" s="14">
        <v>566379</v>
      </c>
      <c r="J12" s="14">
        <v>602890</v>
      </c>
      <c r="K12" s="14">
        <v>639418</v>
      </c>
      <c r="L12" s="14">
        <v>675965</v>
      </c>
      <c r="M12" s="14">
        <v>712531</v>
      </c>
      <c r="N12" s="14">
        <v>749116</v>
      </c>
      <c r="O12" s="14">
        <v>785718</v>
      </c>
      <c r="P12" s="14">
        <v>822337</v>
      </c>
    </row>
    <row r="13" spans="1:16" ht="15.75" thickBot="1" x14ac:dyDescent="0.3">
      <c r="A13" s="13" t="s">
        <v>54</v>
      </c>
      <c r="B13" s="14">
        <v>37609</v>
      </c>
      <c r="C13" s="14">
        <v>42632</v>
      </c>
      <c r="D13" s="14">
        <v>45381</v>
      </c>
      <c r="E13" s="14">
        <v>47612</v>
      </c>
      <c r="F13" s="14">
        <v>50951</v>
      </c>
      <c r="G13" s="14">
        <v>59384</v>
      </c>
      <c r="H13" s="14">
        <v>64257</v>
      </c>
      <c r="I13" s="14">
        <v>70331</v>
      </c>
      <c r="J13" s="14">
        <v>76411</v>
      </c>
      <c r="K13" s="14">
        <v>82498</v>
      </c>
      <c r="L13" s="14">
        <v>88590</v>
      </c>
      <c r="M13" s="14">
        <v>94687</v>
      </c>
      <c r="N13" s="14">
        <v>100791</v>
      </c>
      <c r="O13" s="14">
        <v>106899</v>
      </c>
      <c r="P13" s="14">
        <v>113012</v>
      </c>
    </row>
    <row r="14" spans="1:16" ht="15.75" thickBot="1" x14ac:dyDescent="0.3">
      <c r="A14" s="13" t="s">
        <v>55</v>
      </c>
      <c r="B14" s="14">
        <v>47959</v>
      </c>
      <c r="C14" s="14">
        <v>58575</v>
      </c>
      <c r="D14" s="14">
        <v>62439</v>
      </c>
      <c r="E14" s="14">
        <v>65085</v>
      </c>
      <c r="F14" s="14">
        <v>68415</v>
      </c>
      <c r="G14" s="14">
        <v>80155</v>
      </c>
      <c r="H14" s="14">
        <v>86905</v>
      </c>
      <c r="I14" s="14">
        <v>95618</v>
      </c>
      <c r="J14" s="14">
        <v>104345</v>
      </c>
      <c r="K14" s="14">
        <v>113084</v>
      </c>
      <c r="L14" s="14">
        <v>121835</v>
      </c>
      <c r="M14" s="14">
        <v>130596</v>
      </c>
      <c r="N14" s="14">
        <v>139369</v>
      </c>
      <c r="O14" s="14">
        <v>148152</v>
      </c>
      <c r="P14" s="14">
        <v>156944</v>
      </c>
    </row>
    <row r="15" spans="1:16" ht="15.75" thickBot="1" x14ac:dyDescent="0.3">
      <c r="A15" s="13" t="s">
        <v>56</v>
      </c>
      <c r="B15" s="14">
        <v>40155</v>
      </c>
      <c r="C15" s="14">
        <v>51144</v>
      </c>
      <c r="D15" s="14">
        <v>55082</v>
      </c>
      <c r="E15" s="14">
        <v>58706</v>
      </c>
      <c r="F15" s="14">
        <v>63988</v>
      </c>
      <c r="G15" s="14">
        <v>77550</v>
      </c>
      <c r="H15" s="14">
        <v>86860</v>
      </c>
      <c r="I15" s="14">
        <v>96832</v>
      </c>
      <c r="J15" s="14">
        <v>106821</v>
      </c>
      <c r="K15" s="14">
        <v>116821</v>
      </c>
      <c r="L15" s="14">
        <v>126834</v>
      </c>
      <c r="M15" s="14">
        <v>136859</v>
      </c>
      <c r="N15" s="14">
        <v>146892</v>
      </c>
      <c r="O15" s="14">
        <v>156939</v>
      </c>
      <c r="P15" s="14">
        <v>166993</v>
      </c>
    </row>
    <row r="16" spans="1:16" ht="15.75" thickBot="1" x14ac:dyDescent="0.3">
      <c r="A16" s="13" t="s">
        <v>57</v>
      </c>
      <c r="B16" s="14">
        <v>33267</v>
      </c>
      <c r="C16" s="14">
        <v>38065</v>
      </c>
      <c r="D16" s="14">
        <v>40600</v>
      </c>
      <c r="E16" s="14">
        <v>41404</v>
      </c>
      <c r="F16" s="14">
        <v>43081</v>
      </c>
      <c r="G16" s="14">
        <v>49421</v>
      </c>
      <c r="H16" s="14">
        <v>50820</v>
      </c>
      <c r="I16" s="14">
        <v>54730</v>
      </c>
      <c r="J16" s="14">
        <v>58642</v>
      </c>
      <c r="K16" s="14">
        <v>62555</v>
      </c>
      <c r="L16" s="14">
        <v>66472</v>
      </c>
      <c r="M16" s="14">
        <v>70390</v>
      </c>
      <c r="N16" s="14">
        <v>74309</v>
      </c>
      <c r="O16" s="14">
        <v>78231</v>
      </c>
      <c r="P16" s="14">
        <v>82154</v>
      </c>
    </row>
    <row r="17" spans="1:16" ht="15.75" thickBot="1" x14ac:dyDescent="0.3">
      <c r="A17" s="13" t="s">
        <v>58</v>
      </c>
      <c r="B17" s="14">
        <v>76319</v>
      </c>
      <c r="C17" s="14">
        <v>97796</v>
      </c>
      <c r="D17" s="14">
        <v>104092</v>
      </c>
      <c r="E17" s="14">
        <v>106935</v>
      </c>
      <c r="F17" s="14">
        <v>110108</v>
      </c>
      <c r="G17" s="14">
        <v>127611</v>
      </c>
      <c r="H17" s="14">
        <v>136129</v>
      </c>
      <c r="I17" s="14">
        <v>148468</v>
      </c>
      <c r="J17" s="14">
        <v>160825</v>
      </c>
      <c r="K17" s="14">
        <v>173198</v>
      </c>
      <c r="L17" s="14">
        <v>185586</v>
      </c>
      <c r="M17" s="14">
        <v>197989</v>
      </c>
      <c r="N17" s="14">
        <v>210408</v>
      </c>
      <c r="O17" s="14">
        <v>222840</v>
      </c>
      <c r="P17" s="14">
        <v>235285</v>
      </c>
    </row>
    <row r="18" spans="1:16" ht="15.75" thickBot="1" x14ac:dyDescent="0.3">
      <c r="A18" s="13" t="s">
        <v>59</v>
      </c>
      <c r="B18" s="14">
        <v>23925</v>
      </c>
      <c r="C18" s="14">
        <v>29412</v>
      </c>
      <c r="D18" s="14">
        <v>31522</v>
      </c>
      <c r="E18" s="14">
        <v>33329</v>
      </c>
      <c r="F18" s="14">
        <v>35057</v>
      </c>
      <c r="G18" s="14">
        <v>41725</v>
      </c>
      <c r="H18" s="14">
        <v>45157</v>
      </c>
      <c r="I18" s="14">
        <v>49586</v>
      </c>
      <c r="J18" s="14">
        <v>54021</v>
      </c>
      <c r="K18" s="14">
        <v>58459</v>
      </c>
      <c r="L18" s="14">
        <v>62902</v>
      </c>
      <c r="M18" s="14">
        <v>67347</v>
      </c>
      <c r="N18" s="14">
        <v>71795</v>
      </c>
      <c r="O18" s="14">
        <v>76247</v>
      </c>
      <c r="P18" s="14">
        <v>80700</v>
      </c>
    </row>
    <row r="19" spans="1:16" ht="15.75" thickBot="1" x14ac:dyDescent="0.3">
      <c r="A19" s="13" t="s">
        <v>60</v>
      </c>
      <c r="B19" s="14">
        <v>265950</v>
      </c>
      <c r="C19" s="14">
        <v>297585</v>
      </c>
      <c r="D19" s="14">
        <v>310232</v>
      </c>
      <c r="E19" s="14">
        <v>324363</v>
      </c>
      <c r="F19" s="14">
        <v>336011</v>
      </c>
      <c r="G19" s="14">
        <v>376692</v>
      </c>
      <c r="H19" s="14">
        <v>399340</v>
      </c>
      <c r="I19" s="14">
        <v>427945</v>
      </c>
      <c r="J19" s="14">
        <v>456565</v>
      </c>
      <c r="K19" s="14">
        <v>485198</v>
      </c>
      <c r="L19" s="14">
        <v>513845</v>
      </c>
      <c r="M19" s="14">
        <v>542506</v>
      </c>
      <c r="N19" s="14">
        <v>571180</v>
      </c>
      <c r="O19" s="14">
        <v>599868</v>
      </c>
      <c r="P19" s="14">
        <v>628570</v>
      </c>
    </row>
    <row r="20" spans="1:16" ht="15.75" thickBot="1" x14ac:dyDescent="0.3">
      <c r="A20" s="13" t="s">
        <v>61</v>
      </c>
      <c r="B20" s="14">
        <v>224451</v>
      </c>
      <c r="C20" s="14">
        <v>260322</v>
      </c>
      <c r="D20" s="14">
        <v>276460</v>
      </c>
      <c r="E20" s="14">
        <v>286360</v>
      </c>
      <c r="F20" s="14">
        <v>302115</v>
      </c>
      <c r="G20" s="14">
        <v>339625</v>
      </c>
      <c r="H20" s="14">
        <v>374649</v>
      </c>
      <c r="I20" s="14">
        <v>407041</v>
      </c>
      <c r="J20" s="14">
        <v>439451</v>
      </c>
      <c r="K20" s="14">
        <v>471879</v>
      </c>
      <c r="L20" s="14">
        <v>504322</v>
      </c>
      <c r="M20" s="14">
        <v>536784</v>
      </c>
      <c r="N20" s="14">
        <v>569262</v>
      </c>
      <c r="O20" s="14">
        <v>601759</v>
      </c>
      <c r="P20" s="14">
        <v>634270</v>
      </c>
    </row>
    <row r="21" spans="1:16" ht="15.75" thickBot="1" x14ac:dyDescent="0.3">
      <c r="A21" s="13" t="s">
        <v>62</v>
      </c>
      <c r="B21" s="14">
        <v>31860</v>
      </c>
      <c r="C21" s="14">
        <v>39653</v>
      </c>
      <c r="D21" s="14">
        <v>42338</v>
      </c>
      <c r="E21" s="14">
        <v>42994</v>
      </c>
      <c r="F21" s="14">
        <v>45108</v>
      </c>
      <c r="G21" s="14">
        <v>53424</v>
      </c>
      <c r="H21" s="14">
        <v>56081</v>
      </c>
      <c r="I21" s="14">
        <v>61250</v>
      </c>
      <c r="J21" s="14">
        <v>66425</v>
      </c>
      <c r="K21" s="14">
        <v>71605</v>
      </c>
      <c r="L21" s="14">
        <v>76792</v>
      </c>
      <c r="M21" s="14">
        <v>81981</v>
      </c>
      <c r="N21" s="14">
        <v>87177</v>
      </c>
      <c r="O21" s="14">
        <v>92377</v>
      </c>
      <c r="P21" s="14">
        <v>97582</v>
      </c>
    </row>
    <row r="22" spans="1:16" ht="15.75" thickBot="1" x14ac:dyDescent="0.3">
      <c r="A22" s="13" t="s">
        <v>63</v>
      </c>
      <c r="B22" s="14">
        <v>20124</v>
      </c>
      <c r="C22" s="14">
        <v>23809</v>
      </c>
      <c r="D22" s="14">
        <v>25469</v>
      </c>
      <c r="E22" s="14">
        <v>25954</v>
      </c>
      <c r="F22" s="14">
        <v>26969</v>
      </c>
      <c r="G22" s="14">
        <v>31260</v>
      </c>
      <c r="H22" s="14">
        <v>32586</v>
      </c>
      <c r="I22" s="14">
        <v>35343</v>
      </c>
      <c r="J22" s="14">
        <v>38103</v>
      </c>
      <c r="K22" s="14">
        <v>40866</v>
      </c>
      <c r="L22" s="14">
        <v>43633</v>
      </c>
      <c r="M22" s="14">
        <v>46404</v>
      </c>
      <c r="N22" s="14">
        <v>49176</v>
      </c>
      <c r="O22" s="14">
        <v>51950</v>
      </c>
      <c r="P22" s="14">
        <v>54728</v>
      </c>
    </row>
    <row r="23" spans="1:16" ht="15.75" thickBot="1" x14ac:dyDescent="0.3">
      <c r="A23" s="13" t="s">
        <v>64</v>
      </c>
      <c r="B23" s="14">
        <v>4321</v>
      </c>
      <c r="C23" s="14">
        <v>4989</v>
      </c>
      <c r="D23" s="14">
        <v>5250</v>
      </c>
      <c r="E23" s="14">
        <v>5403</v>
      </c>
      <c r="F23" s="14">
        <v>5674</v>
      </c>
      <c r="G23" s="14">
        <v>6823</v>
      </c>
      <c r="H23" s="14">
        <v>7088</v>
      </c>
      <c r="I23" s="14">
        <v>7767</v>
      </c>
      <c r="J23" s="14">
        <v>8446</v>
      </c>
      <c r="K23" s="14">
        <v>9127</v>
      </c>
      <c r="L23" s="14">
        <v>9807</v>
      </c>
      <c r="M23" s="14">
        <v>10490</v>
      </c>
      <c r="N23" s="14">
        <v>11171</v>
      </c>
      <c r="O23" s="14">
        <v>11854</v>
      </c>
      <c r="P23" s="14">
        <v>12537</v>
      </c>
    </row>
    <row r="24" spans="1:16" ht="15.75" thickBot="1" x14ac:dyDescent="0.3">
      <c r="A24" s="13" t="s">
        <v>65</v>
      </c>
      <c r="B24" s="14">
        <v>313765</v>
      </c>
      <c r="C24" s="14">
        <v>337808</v>
      </c>
      <c r="D24" s="14">
        <v>345766</v>
      </c>
      <c r="E24" s="14">
        <v>352404</v>
      </c>
      <c r="F24" s="14">
        <v>356659</v>
      </c>
      <c r="G24" s="14">
        <v>376745</v>
      </c>
      <c r="H24" s="14">
        <v>409692</v>
      </c>
      <c r="I24" s="14">
        <v>433382</v>
      </c>
      <c r="J24" s="14">
        <v>457069</v>
      </c>
      <c r="K24" s="14">
        <v>480757</v>
      </c>
      <c r="L24" s="14">
        <v>504443</v>
      </c>
      <c r="M24" s="14">
        <v>528130</v>
      </c>
      <c r="N24" s="14">
        <v>551816</v>
      </c>
      <c r="O24" s="14">
        <v>575501</v>
      </c>
      <c r="P24" s="14">
        <v>599185</v>
      </c>
    </row>
    <row r="25" spans="1:16" ht="15.75" thickBot="1" x14ac:dyDescent="0.3">
      <c r="A25" s="13" t="s">
        <v>66</v>
      </c>
      <c r="B25" s="14">
        <v>184357</v>
      </c>
      <c r="C25" s="14">
        <v>200359</v>
      </c>
      <c r="D25" s="14">
        <v>210613</v>
      </c>
      <c r="E25" s="14">
        <v>217462</v>
      </c>
      <c r="F25" s="14">
        <v>223071</v>
      </c>
      <c r="G25" s="14">
        <v>245555</v>
      </c>
      <c r="H25" s="14">
        <v>254387</v>
      </c>
      <c r="I25" s="14">
        <v>269446</v>
      </c>
      <c r="J25" s="14">
        <v>284511</v>
      </c>
      <c r="K25" s="14">
        <v>299580</v>
      </c>
      <c r="L25" s="14">
        <v>314657</v>
      </c>
      <c r="M25" s="14">
        <v>329737</v>
      </c>
      <c r="N25" s="14">
        <v>344824</v>
      </c>
      <c r="O25" s="14">
        <v>359916</v>
      </c>
      <c r="P25" s="14">
        <v>375013</v>
      </c>
    </row>
    <row r="26" spans="1:16" ht="15.75" thickBot="1" x14ac:dyDescent="0.3">
      <c r="A26" s="13" t="s">
        <v>67</v>
      </c>
      <c r="B26" s="14">
        <v>16891</v>
      </c>
      <c r="C26" s="14">
        <v>21327</v>
      </c>
      <c r="D26" s="14">
        <v>22149</v>
      </c>
      <c r="E26" s="14">
        <v>23426</v>
      </c>
      <c r="F26" s="14">
        <v>24704</v>
      </c>
      <c r="G26" s="14">
        <v>28858</v>
      </c>
      <c r="H26" s="14">
        <v>31568</v>
      </c>
      <c r="I26" s="14">
        <v>34729</v>
      </c>
      <c r="J26" s="14">
        <v>37894</v>
      </c>
      <c r="K26" s="14">
        <v>41062</v>
      </c>
      <c r="L26" s="14">
        <v>44234</v>
      </c>
      <c r="M26" s="14">
        <v>47409</v>
      </c>
      <c r="N26" s="14">
        <v>50587</v>
      </c>
      <c r="O26" s="14">
        <v>53767</v>
      </c>
      <c r="P26" s="14">
        <v>56949</v>
      </c>
    </row>
    <row r="27" spans="1:16" ht="15.75" thickBot="1" x14ac:dyDescent="0.3">
      <c r="A27" s="13" t="s">
        <v>68</v>
      </c>
      <c r="B27" s="14">
        <v>1072364</v>
      </c>
      <c r="C27" s="14">
        <v>1193252</v>
      </c>
      <c r="D27" s="14">
        <v>1254749</v>
      </c>
      <c r="E27" s="14">
        <v>1312033</v>
      </c>
      <c r="F27" s="14">
        <v>1352309</v>
      </c>
      <c r="G27" s="14">
        <v>1456255</v>
      </c>
      <c r="H27" s="14">
        <v>1634987</v>
      </c>
      <c r="I27" s="14">
        <v>1763247</v>
      </c>
      <c r="J27" s="14">
        <v>1891660</v>
      </c>
      <c r="K27" s="14">
        <v>2020221</v>
      </c>
      <c r="L27" s="14">
        <v>2148927</v>
      </c>
      <c r="M27" s="14">
        <v>2277772</v>
      </c>
      <c r="N27" s="14">
        <v>2406752</v>
      </c>
      <c r="O27" s="14">
        <v>2535866</v>
      </c>
      <c r="P27" s="14">
        <v>2665105</v>
      </c>
    </row>
    <row r="28" spans="1:16" ht="15.75" thickBot="1" x14ac:dyDescent="0.3">
      <c r="A28" s="13" t="s">
        <v>69</v>
      </c>
      <c r="B28" s="14">
        <v>15576</v>
      </c>
      <c r="C28" s="14">
        <v>18439</v>
      </c>
      <c r="D28" s="14">
        <v>19682</v>
      </c>
      <c r="E28" s="14">
        <v>20571</v>
      </c>
      <c r="F28" s="14">
        <v>21443</v>
      </c>
      <c r="G28" s="14">
        <v>25047</v>
      </c>
      <c r="H28" s="14">
        <v>27381</v>
      </c>
      <c r="I28" s="14">
        <v>30033</v>
      </c>
      <c r="J28" s="14">
        <v>32688</v>
      </c>
      <c r="K28" s="14">
        <v>35346</v>
      </c>
      <c r="L28" s="14">
        <v>38007</v>
      </c>
      <c r="M28" s="14">
        <v>40669</v>
      </c>
      <c r="N28" s="14">
        <v>43335</v>
      </c>
      <c r="O28" s="14">
        <v>46003</v>
      </c>
      <c r="P28" s="14">
        <v>48673</v>
      </c>
    </row>
    <row r="29" spans="1:16" ht="15.75" thickBot="1" x14ac:dyDescent="0.3">
      <c r="A29" s="15" t="s">
        <v>70</v>
      </c>
      <c r="B29" s="16">
        <v>3318143</v>
      </c>
      <c r="C29" s="16">
        <v>3772411</v>
      </c>
      <c r="D29" s="16">
        <v>3962330</v>
      </c>
      <c r="E29" s="16">
        <v>4118755</v>
      </c>
      <c r="F29" s="16">
        <v>4269900</v>
      </c>
      <c r="G29" s="16">
        <v>4759500</v>
      </c>
      <c r="H29" s="16">
        <v>5160363</v>
      </c>
      <c r="I29" s="16">
        <v>5571482</v>
      </c>
      <c r="J29" s="16">
        <v>5982967</v>
      </c>
      <c r="K29" s="16">
        <v>6394795</v>
      </c>
      <c r="L29" s="16">
        <v>6806969</v>
      </c>
      <c r="M29" s="16">
        <v>7219458</v>
      </c>
      <c r="N29" s="16">
        <v>7632270</v>
      </c>
      <c r="O29" s="16">
        <v>8045391</v>
      </c>
      <c r="P29" s="16">
        <v>8458794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Previsão</vt:lpstr>
      <vt:lpstr>Executado</vt:lpstr>
      <vt:lpstr>Estimativa ME+EPP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Magalhaes Hildebrand</dc:creator>
  <cp:lastModifiedBy>Jessica Braga Lakiss Gusmao</cp:lastModifiedBy>
  <dcterms:created xsi:type="dcterms:W3CDTF">2020-03-11T17:28:11Z</dcterms:created>
  <dcterms:modified xsi:type="dcterms:W3CDTF">2020-04-03T13:20:10Z</dcterms:modified>
</cp:coreProperties>
</file>